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etra\Downloads\"/>
    </mc:Choice>
  </mc:AlternateContent>
  <xr:revisionPtr revIDLastSave="0" documentId="13_ncr:1_{016DC5B9-A896-46EF-BD92-C2A9ECA134A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Krycí list rozpočtu" sheetId="2" r:id="rId1"/>
    <sheet name="Stavební 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2" l="1"/>
  <c r="F17" i="2"/>
  <c r="AN201" i="1"/>
  <c r="AF201" i="1"/>
  <c r="AE201" i="1"/>
  <c r="AM201" i="1" s="1"/>
  <c r="AB201" i="1"/>
  <c r="AK200" i="1" s="1"/>
  <c r="AA201" i="1"/>
  <c r="Z201" i="1"/>
  <c r="O201" i="1"/>
  <c r="P200" i="1" s="1"/>
  <c r="L201" i="1"/>
  <c r="L200" i="1" s="1"/>
  <c r="J201" i="1"/>
  <c r="H201" i="1"/>
  <c r="H200" i="1" s="1"/>
  <c r="X200" i="1" s="1"/>
  <c r="AJ200" i="1"/>
  <c r="AI200" i="1"/>
  <c r="W200" i="1"/>
  <c r="V200" i="1"/>
  <c r="U200" i="1"/>
  <c r="T200" i="1"/>
  <c r="S200" i="1"/>
  <c r="R200" i="1"/>
  <c r="AN199" i="1"/>
  <c r="AM199" i="1"/>
  <c r="AF199" i="1"/>
  <c r="AE199" i="1"/>
  <c r="AA199" i="1"/>
  <c r="Z199" i="1"/>
  <c r="L199" i="1"/>
  <c r="J199" i="1"/>
  <c r="I199" i="1" s="1"/>
  <c r="O199" i="1" s="1"/>
  <c r="H199" i="1"/>
  <c r="AN198" i="1"/>
  <c r="AM198" i="1"/>
  <c r="AF198" i="1"/>
  <c r="AE198" i="1"/>
  <c r="AA198" i="1"/>
  <c r="Z198" i="1"/>
  <c r="L198" i="1"/>
  <c r="J198" i="1"/>
  <c r="I198" i="1" s="1"/>
  <c r="O198" i="1" s="1"/>
  <c r="H198" i="1"/>
  <c r="AN197" i="1"/>
  <c r="AM197" i="1"/>
  <c r="AF197" i="1"/>
  <c r="AE197" i="1"/>
  <c r="AA197" i="1"/>
  <c r="Z197" i="1"/>
  <c r="L197" i="1"/>
  <c r="J197" i="1"/>
  <c r="I197" i="1" s="1"/>
  <c r="O197" i="1" s="1"/>
  <c r="H197" i="1"/>
  <c r="AN195" i="1"/>
  <c r="AM195" i="1"/>
  <c r="AF195" i="1"/>
  <c r="AE195" i="1"/>
  <c r="AA195" i="1"/>
  <c r="Z195" i="1"/>
  <c r="L195" i="1"/>
  <c r="J195" i="1"/>
  <c r="I195" i="1" s="1"/>
  <c r="O195" i="1" s="1"/>
  <c r="H195" i="1"/>
  <c r="AN194" i="1"/>
  <c r="AM194" i="1"/>
  <c r="AF194" i="1"/>
  <c r="AE194" i="1"/>
  <c r="AA194" i="1"/>
  <c r="Z194" i="1"/>
  <c r="L194" i="1"/>
  <c r="J194" i="1"/>
  <c r="I194" i="1" s="1"/>
  <c r="O194" i="1" s="1"/>
  <c r="H194" i="1"/>
  <c r="AI193" i="1"/>
  <c r="X193" i="1"/>
  <c r="W193" i="1"/>
  <c r="V193" i="1"/>
  <c r="U193" i="1"/>
  <c r="T193" i="1"/>
  <c r="S193" i="1"/>
  <c r="R193" i="1"/>
  <c r="I193" i="1"/>
  <c r="J193" i="1" s="1"/>
  <c r="H193" i="1"/>
  <c r="AM191" i="1"/>
  <c r="AF191" i="1"/>
  <c r="AN191" i="1" s="1"/>
  <c r="AE191" i="1"/>
  <c r="AA191" i="1"/>
  <c r="AJ190" i="1" s="1"/>
  <c r="Z191" i="1"/>
  <c r="O191" i="1"/>
  <c r="L191" i="1"/>
  <c r="J191" i="1"/>
  <c r="H191" i="1"/>
  <c r="AI190" i="1"/>
  <c r="X190" i="1"/>
  <c r="U190" i="1"/>
  <c r="T190" i="1"/>
  <c r="S190" i="1"/>
  <c r="R190" i="1"/>
  <c r="P190" i="1"/>
  <c r="L190" i="1"/>
  <c r="H190" i="1"/>
  <c r="AF189" i="1"/>
  <c r="AN189" i="1" s="1"/>
  <c r="AE189" i="1"/>
  <c r="AA189" i="1"/>
  <c r="Z189" i="1"/>
  <c r="L189" i="1"/>
  <c r="J189" i="1"/>
  <c r="AB189" i="1" s="1"/>
  <c r="AK188" i="1" s="1"/>
  <c r="AJ188" i="1"/>
  <c r="AI188" i="1"/>
  <c r="X188" i="1"/>
  <c r="W188" i="1"/>
  <c r="V188" i="1"/>
  <c r="U188" i="1"/>
  <c r="T188" i="1"/>
  <c r="S188" i="1"/>
  <c r="R188" i="1"/>
  <c r="L188" i="1"/>
  <c r="AN187" i="1"/>
  <c r="AF187" i="1"/>
  <c r="AE187" i="1"/>
  <c r="AM187" i="1" s="1"/>
  <c r="AB187" i="1"/>
  <c r="AA187" i="1"/>
  <c r="Z187" i="1"/>
  <c r="O187" i="1"/>
  <c r="L187" i="1"/>
  <c r="J187" i="1"/>
  <c r="H187" i="1"/>
  <c r="AN186" i="1"/>
  <c r="AF186" i="1"/>
  <c r="AE186" i="1"/>
  <c r="AM186" i="1" s="1"/>
  <c r="AB186" i="1"/>
  <c r="AK185" i="1" s="1"/>
  <c r="AA186" i="1"/>
  <c r="Z186" i="1"/>
  <c r="O186" i="1"/>
  <c r="P185" i="1" s="1"/>
  <c r="L186" i="1"/>
  <c r="J186" i="1"/>
  <c r="AJ185" i="1"/>
  <c r="AI185" i="1"/>
  <c r="X185" i="1"/>
  <c r="W185" i="1"/>
  <c r="V185" i="1"/>
  <c r="U185" i="1"/>
  <c r="T185" i="1"/>
  <c r="L185" i="1"/>
  <c r="AN184" i="1"/>
  <c r="AM184" i="1"/>
  <c r="AF184" i="1"/>
  <c r="AE184" i="1"/>
  <c r="AB184" i="1"/>
  <c r="AA184" i="1"/>
  <c r="Z184" i="1"/>
  <c r="O184" i="1"/>
  <c r="L184" i="1"/>
  <c r="J184" i="1"/>
  <c r="I184" i="1" s="1"/>
  <c r="H184" i="1"/>
  <c r="AN183" i="1"/>
  <c r="AM183" i="1"/>
  <c r="AF183" i="1"/>
  <c r="AE183" i="1"/>
  <c r="AA183" i="1"/>
  <c r="Z183" i="1"/>
  <c r="O183" i="1"/>
  <c r="L183" i="1"/>
  <c r="J183" i="1"/>
  <c r="H183" i="1"/>
  <c r="AN181" i="1"/>
  <c r="AM181" i="1"/>
  <c r="AF181" i="1"/>
  <c r="AE181" i="1"/>
  <c r="AB181" i="1"/>
  <c r="AA181" i="1"/>
  <c r="Z181" i="1"/>
  <c r="O181" i="1"/>
  <c r="L181" i="1"/>
  <c r="J181" i="1"/>
  <c r="I181" i="1" s="1"/>
  <c r="H181" i="1"/>
  <c r="AN179" i="1"/>
  <c r="AM179" i="1"/>
  <c r="AF179" i="1"/>
  <c r="AE179" i="1"/>
  <c r="AB179" i="1"/>
  <c r="AA179" i="1"/>
  <c r="Z179" i="1"/>
  <c r="O179" i="1"/>
  <c r="L179" i="1"/>
  <c r="L178" i="1" s="1"/>
  <c r="J179" i="1"/>
  <c r="I179" i="1" s="1"/>
  <c r="H179" i="1"/>
  <c r="AJ178" i="1"/>
  <c r="AI178" i="1"/>
  <c r="X178" i="1"/>
  <c r="W178" i="1"/>
  <c r="V178" i="1"/>
  <c r="U178" i="1"/>
  <c r="T178" i="1"/>
  <c r="R178" i="1"/>
  <c r="P178" i="1"/>
  <c r="H178" i="1"/>
  <c r="AM177" i="1"/>
  <c r="AF177" i="1"/>
  <c r="AN177" i="1" s="1"/>
  <c r="AE177" i="1"/>
  <c r="AA177" i="1"/>
  <c r="AJ176" i="1" s="1"/>
  <c r="Z177" i="1"/>
  <c r="AI176" i="1" s="1"/>
  <c r="O177" i="1"/>
  <c r="L177" i="1"/>
  <c r="J177" i="1"/>
  <c r="AB177" i="1" s="1"/>
  <c r="AK176" i="1" s="1"/>
  <c r="I177" i="1"/>
  <c r="I176" i="1" s="1"/>
  <c r="S176" i="1" s="1"/>
  <c r="H177" i="1"/>
  <c r="X176" i="1"/>
  <c r="W176" i="1"/>
  <c r="V176" i="1"/>
  <c r="U176" i="1"/>
  <c r="T176" i="1"/>
  <c r="P176" i="1"/>
  <c r="L176" i="1"/>
  <c r="H176" i="1"/>
  <c r="AF175" i="1"/>
  <c r="AN175" i="1" s="1"/>
  <c r="AE175" i="1"/>
  <c r="AM175" i="1" s="1"/>
  <c r="AB175" i="1"/>
  <c r="AA175" i="1"/>
  <c r="Z175" i="1"/>
  <c r="O175" i="1"/>
  <c r="P173" i="1" s="1"/>
  <c r="L175" i="1"/>
  <c r="J175" i="1"/>
  <c r="H175" i="1"/>
  <c r="I175" i="1" s="1"/>
  <c r="AF174" i="1"/>
  <c r="AN174" i="1" s="1"/>
  <c r="AE174" i="1"/>
  <c r="AM174" i="1" s="1"/>
  <c r="AB174" i="1"/>
  <c r="AA174" i="1"/>
  <c r="Z174" i="1"/>
  <c r="O174" i="1"/>
  <c r="L174" i="1"/>
  <c r="J174" i="1"/>
  <c r="I174" i="1"/>
  <c r="I173" i="1" s="1"/>
  <c r="S173" i="1" s="1"/>
  <c r="H174" i="1"/>
  <c r="AK173" i="1"/>
  <c r="AJ173" i="1"/>
  <c r="AI173" i="1"/>
  <c r="X173" i="1"/>
  <c r="W173" i="1"/>
  <c r="V173" i="1"/>
  <c r="U173" i="1"/>
  <c r="T173" i="1"/>
  <c r="L173" i="1"/>
  <c r="H173" i="1"/>
  <c r="AN172" i="1"/>
  <c r="AF172" i="1"/>
  <c r="AE172" i="1"/>
  <c r="AM172" i="1" s="1"/>
  <c r="AB172" i="1"/>
  <c r="AA172" i="1"/>
  <c r="Z172" i="1"/>
  <c r="O172" i="1"/>
  <c r="L172" i="1"/>
  <c r="J172" i="1"/>
  <c r="AN171" i="1"/>
  <c r="AF171" i="1"/>
  <c r="AE171" i="1"/>
  <c r="AM171" i="1" s="1"/>
  <c r="AB171" i="1"/>
  <c r="AA171" i="1"/>
  <c r="Z171" i="1"/>
  <c r="O171" i="1"/>
  <c r="L171" i="1"/>
  <c r="J171" i="1"/>
  <c r="H171" i="1"/>
  <c r="AN170" i="1"/>
  <c r="AF170" i="1"/>
  <c r="AE170" i="1"/>
  <c r="AM170" i="1" s="1"/>
  <c r="AB170" i="1"/>
  <c r="AA170" i="1"/>
  <c r="Z170" i="1"/>
  <c r="O170" i="1"/>
  <c r="L170" i="1"/>
  <c r="J170" i="1"/>
  <c r="AN169" i="1"/>
  <c r="AF169" i="1"/>
  <c r="AE169" i="1"/>
  <c r="AM169" i="1" s="1"/>
  <c r="AB169" i="1"/>
  <c r="AA169" i="1"/>
  <c r="Z169" i="1"/>
  <c r="O169" i="1"/>
  <c r="L169" i="1"/>
  <c r="J169" i="1"/>
  <c r="H169" i="1"/>
  <c r="AN167" i="1"/>
  <c r="AF167" i="1"/>
  <c r="AE167" i="1"/>
  <c r="AM167" i="1" s="1"/>
  <c r="AB167" i="1"/>
  <c r="AA167" i="1"/>
  <c r="Z167" i="1"/>
  <c r="O167" i="1"/>
  <c r="L167" i="1"/>
  <c r="J167" i="1"/>
  <c r="AN165" i="1"/>
  <c r="AF165" i="1"/>
  <c r="AE165" i="1"/>
  <c r="AM165" i="1" s="1"/>
  <c r="AB165" i="1"/>
  <c r="AA165" i="1"/>
  <c r="Z165" i="1"/>
  <c r="O165" i="1"/>
  <c r="L165" i="1"/>
  <c r="J165" i="1"/>
  <c r="H165" i="1"/>
  <c r="AJ164" i="1"/>
  <c r="AI164" i="1"/>
  <c r="X164" i="1"/>
  <c r="W164" i="1"/>
  <c r="V164" i="1"/>
  <c r="S164" i="1"/>
  <c r="R164" i="1"/>
  <c r="L164" i="1"/>
  <c r="AN162" i="1"/>
  <c r="AM162" i="1"/>
  <c r="AF162" i="1"/>
  <c r="AE162" i="1"/>
  <c r="AB162" i="1"/>
  <c r="AA162" i="1"/>
  <c r="Z162" i="1"/>
  <c r="O162" i="1"/>
  <c r="L162" i="1"/>
  <c r="J162" i="1"/>
  <c r="I162" i="1" s="1"/>
  <c r="H162" i="1"/>
  <c r="AN161" i="1"/>
  <c r="AM161" i="1"/>
  <c r="AF161" i="1"/>
  <c r="AE161" i="1"/>
  <c r="AA161" i="1"/>
  <c r="Z161" i="1"/>
  <c r="O161" i="1"/>
  <c r="L161" i="1"/>
  <c r="J161" i="1"/>
  <c r="I161" i="1" s="1"/>
  <c r="H161" i="1"/>
  <c r="AN159" i="1"/>
  <c r="AM159" i="1"/>
  <c r="AF159" i="1"/>
  <c r="AE159" i="1"/>
  <c r="AB159" i="1"/>
  <c r="AA159" i="1"/>
  <c r="Z159" i="1"/>
  <c r="O159" i="1"/>
  <c r="L159" i="1"/>
  <c r="J159" i="1"/>
  <c r="I159" i="1" s="1"/>
  <c r="H159" i="1"/>
  <c r="AN158" i="1"/>
  <c r="AM158" i="1"/>
  <c r="AF158" i="1"/>
  <c r="AE158" i="1"/>
  <c r="AA158" i="1"/>
  <c r="AJ157" i="1" s="1"/>
  <c r="Z158" i="1"/>
  <c r="O158" i="1"/>
  <c r="L158" i="1"/>
  <c r="J158" i="1"/>
  <c r="H158" i="1"/>
  <c r="AI157" i="1"/>
  <c r="X157" i="1"/>
  <c r="W157" i="1"/>
  <c r="V157" i="1"/>
  <c r="S157" i="1"/>
  <c r="R157" i="1"/>
  <c r="P157" i="1"/>
  <c r="H157" i="1"/>
  <c r="T157" i="1" s="1"/>
  <c r="AM156" i="1"/>
  <c r="AF156" i="1"/>
  <c r="AN156" i="1" s="1"/>
  <c r="AE156" i="1"/>
  <c r="AA156" i="1"/>
  <c r="Z156" i="1"/>
  <c r="L156" i="1"/>
  <c r="J156" i="1"/>
  <c r="AB156" i="1" s="1"/>
  <c r="I156" i="1"/>
  <c r="O156" i="1" s="1"/>
  <c r="P140" i="1" s="1"/>
  <c r="H156" i="1"/>
  <c r="AM155" i="1"/>
  <c r="AF155" i="1"/>
  <c r="AN155" i="1" s="1"/>
  <c r="AE155" i="1"/>
  <c r="AA155" i="1"/>
  <c r="Z155" i="1"/>
  <c r="O155" i="1"/>
  <c r="L155" i="1"/>
  <c r="J155" i="1"/>
  <c r="H155" i="1"/>
  <c r="AM153" i="1"/>
  <c r="AF153" i="1"/>
  <c r="AN153" i="1" s="1"/>
  <c r="AE153" i="1"/>
  <c r="AA153" i="1"/>
  <c r="Z153" i="1"/>
  <c r="O153" i="1"/>
  <c r="L153" i="1"/>
  <c r="J153" i="1"/>
  <c r="H153" i="1"/>
  <c r="AM152" i="1"/>
  <c r="AF152" i="1"/>
  <c r="AN152" i="1" s="1"/>
  <c r="AE152" i="1"/>
  <c r="AA152" i="1"/>
  <c r="Z152" i="1"/>
  <c r="O152" i="1"/>
  <c r="L152" i="1"/>
  <c r="J152" i="1"/>
  <c r="H152" i="1"/>
  <c r="AM151" i="1"/>
  <c r="AF151" i="1"/>
  <c r="AN151" i="1" s="1"/>
  <c r="AE151" i="1"/>
  <c r="AA151" i="1"/>
  <c r="Z151" i="1"/>
  <c r="O151" i="1"/>
  <c r="L151" i="1"/>
  <c r="J151" i="1"/>
  <c r="AB151" i="1" s="1"/>
  <c r="I151" i="1"/>
  <c r="H151" i="1"/>
  <c r="AM149" i="1"/>
  <c r="AF149" i="1"/>
  <c r="AN149" i="1" s="1"/>
  <c r="AE149" i="1"/>
  <c r="AA149" i="1"/>
  <c r="Z149" i="1"/>
  <c r="O149" i="1"/>
  <c r="L149" i="1"/>
  <c r="J149" i="1"/>
  <c r="H149" i="1"/>
  <c r="AM147" i="1"/>
  <c r="AF147" i="1"/>
  <c r="AN147" i="1" s="1"/>
  <c r="AE147" i="1"/>
  <c r="AA147" i="1"/>
  <c r="Z147" i="1"/>
  <c r="AI140" i="1" s="1"/>
  <c r="O147" i="1"/>
  <c r="L147" i="1"/>
  <c r="J147" i="1"/>
  <c r="AB147" i="1" s="1"/>
  <c r="I147" i="1"/>
  <c r="H147" i="1"/>
  <c r="AM146" i="1"/>
  <c r="AF146" i="1"/>
  <c r="AN146" i="1" s="1"/>
  <c r="AE146" i="1"/>
  <c r="AA146" i="1"/>
  <c r="Z146" i="1"/>
  <c r="O146" i="1"/>
  <c r="L146" i="1"/>
  <c r="J146" i="1"/>
  <c r="H146" i="1"/>
  <c r="AM145" i="1"/>
  <c r="AF145" i="1"/>
  <c r="AN145" i="1" s="1"/>
  <c r="AE145" i="1"/>
  <c r="AA145" i="1"/>
  <c r="Z145" i="1"/>
  <c r="O145" i="1"/>
  <c r="L145" i="1"/>
  <c r="J145" i="1"/>
  <c r="AB145" i="1" s="1"/>
  <c r="I145" i="1"/>
  <c r="H145" i="1"/>
  <c r="AM143" i="1"/>
  <c r="AF143" i="1"/>
  <c r="AN143" i="1" s="1"/>
  <c r="AE143" i="1"/>
  <c r="AA143" i="1"/>
  <c r="Z143" i="1"/>
  <c r="O143" i="1"/>
  <c r="L143" i="1"/>
  <c r="J143" i="1"/>
  <c r="H143" i="1"/>
  <c r="AM141" i="1"/>
  <c r="AF141" i="1"/>
  <c r="AN141" i="1" s="1"/>
  <c r="AE141" i="1"/>
  <c r="AA141" i="1"/>
  <c r="Z141" i="1"/>
  <c r="O141" i="1"/>
  <c r="L141" i="1"/>
  <c r="J141" i="1"/>
  <c r="H141" i="1"/>
  <c r="X140" i="1"/>
  <c r="W140" i="1"/>
  <c r="V140" i="1"/>
  <c r="S140" i="1"/>
  <c r="R140" i="1"/>
  <c r="L140" i="1"/>
  <c r="H140" i="1"/>
  <c r="AF139" i="1"/>
  <c r="AN139" i="1" s="1"/>
  <c r="AE139" i="1"/>
  <c r="AM139" i="1" s="1"/>
  <c r="AB139" i="1"/>
  <c r="AA139" i="1"/>
  <c r="Z139" i="1"/>
  <c r="L139" i="1"/>
  <c r="J139" i="1"/>
  <c r="AF138" i="1"/>
  <c r="AN138" i="1" s="1"/>
  <c r="AE138" i="1"/>
  <c r="AM138" i="1" s="1"/>
  <c r="AB138" i="1"/>
  <c r="AA138" i="1"/>
  <c r="Z138" i="1"/>
  <c r="O138" i="1"/>
  <c r="L138" i="1"/>
  <c r="J138" i="1"/>
  <c r="AF136" i="1"/>
  <c r="AN136" i="1" s="1"/>
  <c r="AE136" i="1"/>
  <c r="AM136" i="1" s="1"/>
  <c r="AB136" i="1"/>
  <c r="AA136" i="1"/>
  <c r="Z136" i="1"/>
  <c r="O136" i="1"/>
  <c r="L136" i="1"/>
  <c r="J136" i="1"/>
  <c r="H136" i="1"/>
  <c r="I136" i="1" s="1"/>
  <c r="AF135" i="1"/>
  <c r="AN135" i="1" s="1"/>
  <c r="AE135" i="1"/>
  <c r="AM135" i="1" s="1"/>
  <c r="AB135" i="1"/>
  <c r="AA135" i="1"/>
  <c r="Z135" i="1"/>
  <c r="O135" i="1"/>
  <c r="L135" i="1"/>
  <c r="J135" i="1"/>
  <c r="H135" i="1"/>
  <c r="I135" i="1" s="1"/>
  <c r="AF133" i="1"/>
  <c r="AN133" i="1" s="1"/>
  <c r="AE133" i="1"/>
  <c r="AM133" i="1" s="1"/>
  <c r="AB133" i="1"/>
  <c r="AA133" i="1"/>
  <c r="Z133" i="1"/>
  <c r="O133" i="1"/>
  <c r="L133" i="1"/>
  <c r="J133" i="1"/>
  <c r="AF132" i="1"/>
  <c r="AN132" i="1" s="1"/>
  <c r="AE132" i="1"/>
  <c r="AM132" i="1" s="1"/>
  <c r="AB132" i="1"/>
  <c r="AA132" i="1"/>
  <c r="Z132" i="1"/>
  <c r="O132" i="1"/>
  <c r="L132" i="1"/>
  <c r="J132" i="1"/>
  <c r="I132" i="1"/>
  <c r="H132" i="1"/>
  <c r="AF131" i="1"/>
  <c r="AN131" i="1" s="1"/>
  <c r="AE131" i="1"/>
  <c r="AB131" i="1"/>
  <c r="AA131" i="1"/>
  <c r="Z131" i="1"/>
  <c r="O131" i="1"/>
  <c r="L131" i="1"/>
  <c r="J131" i="1"/>
  <c r="AF130" i="1"/>
  <c r="AN130" i="1" s="1"/>
  <c r="AE130" i="1"/>
  <c r="AM130" i="1" s="1"/>
  <c r="AB130" i="1"/>
  <c r="AA130" i="1"/>
  <c r="Z130" i="1"/>
  <c r="O130" i="1"/>
  <c r="L130" i="1"/>
  <c r="J130" i="1"/>
  <c r="I130" i="1"/>
  <c r="H130" i="1"/>
  <c r="AF129" i="1"/>
  <c r="AN129" i="1" s="1"/>
  <c r="AE129" i="1"/>
  <c r="AM129" i="1" s="1"/>
  <c r="AB129" i="1"/>
  <c r="AA129" i="1"/>
  <c r="Z129" i="1"/>
  <c r="O129" i="1"/>
  <c r="L129" i="1"/>
  <c r="J129" i="1"/>
  <c r="AF128" i="1"/>
  <c r="AN128" i="1" s="1"/>
  <c r="AE128" i="1"/>
  <c r="AM128" i="1" s="1"/>
  <c r="AB128" i="1"/>
  <c r="AA128" i="1"/>
  <c r="Z128" i="1"/>
  <c r="O128" i="1"/>
  <c r="L128" i="1"/>
  <c r="J128" i="1"/>
  <c r="AF125" i="1"/>
  <c r="AN125" i="1" s="1"/>
  <c r="AE125" i="1"/>
  <c r="AM125" i="1" s="1"/>
  <c r="AB125" i="1"/>
  <c r="AA125" i="1"/>
  <c r="Z125" i="1"/>
  <c r="O125" i="1"/>
  <c r="L125" i="1"/>
  <c r="J125" i="1"/>
  <c r="H125" i="1"/>
  <c r="I125" i="1" s="1"/>
  <c r="AF123" i="1"/>
  <c r="AN123" i="1" s="1"/>
  <c r="AE123" i="1"/>
  <c r="AM123" i="1" s="1"/>
  <c r="AB123" i="1"/>
  <c r="AA123" i="1"/>
  <c r="Z123" i="1"/>
  <c r="O123" i="1"/>
  <c r="L123" i="1"/>
  <c r="J123" i="1"/>
  <c r="H123" i="1"/>
  <c r="I123" i="1" s="1"/>
  <c r="AF121" i="1"/>
  <c r="AN121" i="1" s="1"/>
  <c r="AE121" i="1"/>
  <c r="AM121" i="1" s="1"/>
  <c r="AB121" i="1"/>
  <c r="AA121" i="1"/>
  <c r="Z121" i="1"/>
  <c r="O121" i="1"/>
  <c r="L121" i="1"/>
  <c r="J121" i="1"/>
  <c r="AF120" i="1"/>
  <c r="AN120" i="1" s="1"/>
  <c r="AE120" i="1"/>
  <c r="AM120" i="1" s="1"/>
  <c r="AB120" i="1"/>
  <c r="AA120" i="1"/>
  <c r="Z120" i="1"/>
  <c r="O120" i="1"/>
  <c r="L120" i="1"/>
  <c r="J120" i="1"/>
  <c r="I120" i="1"/>
  <c r="H120" i="1"/>
  <c r="AF118" i="1"/>
  <c r="AN118" i="1" s="1"/>
  <c r="AE118" i="1"/>
  <c r="AM118" i="1" s="1"/>
  <c r="AB118" i="1"/>
  <c r="AK117" i="1" s="1"/>
  <c r="AA118" i="1"/>
  <c r="Z118" i="1"/>
  <c r="O118" i="1"/>
  <c r="L118" i="1"/>
  <c r="L117" i="1" s="1"/>
  <c r="J118" i="1"/>
  <c r="H118" i="1"/>
  <c r="AJ117" i="1"/>
  <c r="X117" i="1"/>
  <c r="W117" i="1"/>
  <c r="V117" i="1"/>
  <c r="S117" i="1"/>
  <c r="R117" i="1"/>
  <c r="AN116" i="1"/>
  <c r="AM116" i="1"/>
  <c r="AF116" i="1"/>
  <c r="AE116" i="1"/>
  <c r="AA116" i="1"/>
  <c r="Z116" i="1"/>
  <c r="O116" i="1"/>
  <c r="L116" i="1"/>
  <c r="L114" i="1" s="1"/>
  <c r="J116" i="1"/>
  <c r="H116" i="1"/>
  <c r="AN115" i="1"/>
  <c r="AF115" i="1"/>
  <c r="AE115" i="1"/>
  <c r="AM115" i="1" s="1"/>
  <c r="AA115" i="1"/>
  <c r="AJ114" i="1" s="1"/>
  <c r="Z115" i="1"/>
  <c r="O115" i="1"/>
  <c r="P114" i="1" s="1"/>
  <c r="L115" i="1"/>
  <c r="J115" i="1"/>
  <c r="AI114" i="1"/>
  <c r="X114" i="1"/>
  <c r="W114" i="1"/>
  <c r="V114" i="1"/>
  <c r="S114" i="1"/>
  <c r="R114" i="1"/>
  <c r="AN113" i="1"/>
  <c r="AM113" i="1"/>
  <c r="AF113" i="1"/>
  <c r="AE113" i="1"/>
  <c r="AA113" i="1"/>
  <c r="Z113" i="1"/>
  <c r="AI103" i="1" s="1"/>
  <c r="L113" i="1"/>
  <c r="J113" i="1"/>
  <c r="I113" i="1" s="1"/>
  <c r="O113" i="1" s="1"/>
  <c r="H113" i="1"/>
  <c r="AN112" i="1"/>
  <c r="AM112" i="1"/>
  <c r="AF112" i="1"/>
  <c r="AE112" i="1"/>
  <c r="AB112" i="1"/>
  <c r="AA112" i="1"/>
  <c r="Z112" i="1"/>
  <c r="O112" i="1"/>
  <c r="L112" i="1"/>
  <c r="J112" i="1"/>
  <c r="I112" i="1" s="1"/>
  <c r="H112" i="1"/>
  <c r="AN111" i="1"/>
  <c r="AM111" i="1"/>
  <c r="AF111" i="1"/>
  <c r="AE111" i="1"/>
  <c r="AA111" i="1"/>
  <c r="Z111" i="1"/>
  <c r="O111" i="1"/>
  <c r="L111" i="1"/>
  <c r="J111" i="1"/>
  <c r="I111" i="1" s="1"/>
  <c r="H111" i="1"/>
  <c r="AN110" i="1"/>
  <c r="AM110" i="1"/>
  <c r="AF110" i="1"/>
  <c r="AE110" i="1"/>
  <c r="AA110" i="1"/>
  <c r="Z110" i="1"/>
  <c r="O110" i="1"/>
  <c r="L110" i="1"/>
  <c r="J110" i="1"/>
  <c r="I110" i="1" s="1"/>
  <c r="H110" i="1"/>
  <c r="AN109" i="1"/>
  <c r="AM109" i="1"/>
  <c r="AF109" i="1"/>
  <c r="AE109" i="1"/>
  <c r="AA109" i="1"/>
  <c r="Z109" i="1"/>
  <c r="O109" i="1"/>
  <c r="L109" i="1"/>
  <c r="J109" i="1"/>
  <c r="I109" i="1" s="1"/>
  <c r="H109" i="1"/>
  <c r="AN108" i="1"/>
  <c r="AM108" i="1"/>
  <c r="AF108" i="1"/>
  <c r="AE108" i="1"/>
  <c r="AB108" i="1"/>
  <c r="AA108" i="1"/>
  <c r="Z108" i="1"/>
  <c r="O108" i="1"/>
  <c r="L108" i="1"/>
  <c r="J108" i="1"/>
  <c r="I108" i="1" s="1"/>
  <c r="H108" i="1"/>
  <c r="AN107" i="1"/>
  <c r="AM107" i="1"/>
  <c r="AF107" i="1"/>
  <c r="AE107" i="1"/>
  <c r="AA107" i="1"/>
  <c r="Z107" i="1"/>
  <c r="O107" i="1"/>
  <c r="L107" i="1"/>
  <c r="J107" i="1"/>
  <c r="I107" i="1" s="1"/>
  <c r="H107" i="1"/>
  <c r="AN106" i="1"/>
  <c r="AM106" i="1"/>
  <c r="AF106" i="1"/>
  <c r="AE106" i="1"/>
  <c r="AA106" i="1"/>
  <c r="Z106" i="1"/>
  <c r="O106" i="1"/>
  <c r="L106" i="1"/>
  <c r="J106" i="1"/>
  <c r="I106" i="1" s="1"/>
  <c r="H106" i="1"/>
  <c r="AN105" i="1"/>
  <c r="AM105" i="1"/>
  <c r="AF105" i="1"/>
  <c r="AE105" i="1"/>
  <c r="AA105" i="1"/>
  <c r="Z105" i="1"/>
  <c r="O105" i="1"/>
  <c r="L105" i="1"/>
  <c r="J105" i="1"/>
  <c r="I105" i="1" s="1"/>
  <c r="H105" i="1"/>
  <c r="AN104" i="1"/>
  <c r="AM104" i="1"/>
  <c r="AF104" i="1"/>
  <c r="AE104" i="1"/>
  <c r="AB104" i="1"/>
  <c r="AA104" i="1"/>
  <c r="Z104" i="1"/>
  <c r="O104" i="1"/>
  <c r="L104" i="1"/>
  <c r="L103" i="1" s="1"/>
  <c r="J104" i="1"/>
  <c r="I104" i="1" s="1"/>
  <c r="H104" i="1"/>
  <c r="AJ103" i="1"/>
  <c r="X103" i="1"/>
  <c r="W103" i="1"/>
  <c r="V103" i="1"/>
  <c r="S103" i="1"/>
  <c r="R103" i="1"/>
  <c r="P103" i="1"/>
  <c r="H103" i="1"/>
  <c r="AM102" i="1"/>
  <c r="AF102" i="1"/>
  <c r="AN102" i="1" s="1"/>
  <c r="AE102" i="1"/>
  <c r="H102" i="1" s="1"/>
  <c r="AA102" i="1"/>
  <c r="Z102" i="1"/>
  <c r="L102" i="1"/>
  <c r="J102" i="1"/>
  <c r="AB102" i="1" s="1"/>
  <c r="I102" i="1"/>
  <c r="O102" i="1" s="1"/>
  <c r="AM101" i="1"/>
  <c r="AF101" i="1"/>
  <c r="AN101" i="1" s="1"/>
  <c r="AE101" i="1"/>
  <c r="H101" i="1" s="1"/>
  <c r="I101" i="1" s="1"/>
  <c r="AA101" i="1"/>
  <c r="Z101" i="1"/>
  <c r="O101" i="1"/>
  <c r="L101" i="1"/>
  <c r="J101" i="1"/>
  <c r="AB101" i="1" s="1"/>
  <c r="AF100" i="1"/>
  <c r="AN100" i="1" s="1"/>
  <c r="AE100" i="1"/>
  <c r="H100" i="1" s="1"/>
  <c r="I100" i="1" s="1"/>
  <c r="AA100" i="1"/>
  <c r="Z100" i="1"/>
  <c r="O100" i="1"/>
  <c r="L100" i="1"/>
  <c r="J100" i="1"/>
  <c r="AB100" i="1" s="1"/>
  <c r="AM99" i="1"/>
  <c r="AF99" i="1"/>
  <c r="AN99" i="1" s="1"/>
  <c r="AE99" i="1"/>
  <c r="AA99" i="1"/>
  <c r="Z99" i="1"/>
  <c r="O99" i="1"/>
  <c r="L99" i="1"/>
  <c r="J99" i="1"/>
  <c r="AB99" i="1" s="1"/>
  <c r="H99" i="1"/>
  <c r="I99" i="1" s="1"/>
  <c r="AF98" i="1"/>
  <c r="AN98" i="1" s="1"/>
  <c r="AE98" i="1"/>
  <c r="H98" i="1" s="1"/>
  <c r="AA98" i="1"/>
  <c r="AJ91" i="1" s="1"/>
  <c r="Z98" i="1"/>
  <c r="O98" i="1"/>
  <c r="L98" i="1"/>
  <c r="J98" i="1"/>
  <c r="AB98" i="1" s="1"/>
  <c r="AF97" i="1"/>
  <c r="AN97" i="1" s="1"/>
  <c r="AE97" i="1"/>
  <c r="H97" i="1" s="1"/>
  <c r="I97" i="1" s="1"/>
  <c r="AA97" i="1"/>
  <c r="Z97" i="1"/>
  <c r="O97" i="1"/>
  <c r="L97" i="1"/>
  <c r="J97" i="1"/>
  <c r="AB97" i="1" s="1"/>
  <c r="AM96" i="1"/>
  <c r="AF96" i="1"/>
  <c r="AN96" i="1" s="1"/>
  <c r="AE96" i="1"/>
  <c r="H96" i="1" s="1"/>
  <c r="AA96" i="1"/>
  <c r="Z96" i="1"/>
  <c r="O96" i="1"/>
  <c r="L96" i="1"/>
  <c r="J96" i="1"/>
  <c r="AB96" i="1" s="1"/>
  <c r="I96" i="1"/>
  <c r="AF95" i="1"/>
  <c r="AN95" i="1" s="1"/>
  <c r="AE95" i="1"/>
  <c r="AM95" i="1" s="1"/>
  <c r="AA95" i="1"/>
  <c r="Z95" i="1"/>
  <c r="O95" i="1"/>
  <c r="L95" i="1"/>
  <c r="J95" i="1"/>
  <c r="AB95" i="1" s="1"/>
  <c r="AM94" i="1"/>
  <c r="AF94" i="1"/>
  <c r="AN94" i="1" s="1"/>
  <c r="AE94" i="1"/>
  <c r="H94" i="1" s="1"/>
  <c r="AA94" i="1"/>
  <c r="Z94" i="1"/>
  <c r="O94" i="1"/>
  <c r="L94" i="1"/>
  <c r="J94" i="1"/>
  <c r="AB94" i="1" s="1"/>
  <c r="I94" i="1"/>
  <c r="AM93" i="1"/>
  <c r="AF93" i="1"/>
  <c r="AN93" i="1" s="1"/>
  <c r="AE93" i="1"/>
  <c r="H93" i="1" s="1"/>
  <c r="I93" i="1" s="1"/>
  <c r="AA93" i="1"/>
  <c r="Z93" i="1"/>
  <c r="O93" i="1"/>
  <c r="L93" i="1"/>
  <c r="J93" i="1"/>
  <c r="AB93" i="1" s="1"/>
  <c r="AF92" i="1"/>
  <c r="AN92" i="1" s="1"/>
  <c r="AE92" i="1"/>
  <c r="H92" i="1" s="1"/>
  <c r="I92" i="1" s="1"/>
  <c r="AA92" i="1"/>
  <c r="Z92" i="1"/>
  <c r="O92" i="1"/>
  <c r="L92" i="1"/>
  <c r="J92" i="1"/>
  <c r="AB92" i="1" s="1"/>
  <c r="AI91" i="1"/>
  <c r="X91" i="1"/>
  <c r="W91" i="1"/>
  <c r="V91" i="1"/>
  <c r="S91" i="1"/>
  <c r="R91" i="1"/>
  <c r="P91" i="1"/>
  <c r="L91" i="1"/>
  <c r="AF90" i="1"/>
  <c r="AN90" i="1" s="1"/>
  <c r="AE90" i="1"/>
  <c r="AM90" i="1" s="1"/>
  <c r="AB90" i="1"/>
  <c r="AA90" i="1"/>
  <c r="Z90" i="1"/>
  <c r="L90" i="1"/>
  <c r="J90" i="1"/>
  <c r="I90" i="1"/>
  <c r="O90" i="1" s="1"/>
  <c r="H90" i="1"/>
  <c r="AF89" i="1"/>
  <c r="AN89" i="1" s="1"/>
  <c r="AE89" i="1"/>
  <c r="AM89" i="1" s="1"/>
  <c r="AB89" i="1"/>
  <c r="AA89" i="1"/>
  <c r="Z89" i="1"/>
  <c r="O89" i="1"/>
  <c r="L89" i="1"/>
  <c r="J89" i="1"/>
  <c r="H89" i="1"/>
  <c r="I89" i="1" s="1"/>
  <c r="AF88" i="1"/>
  <c r="AN88" i="1" s="1"/>
  <c r="AE88" i="1"/>
  <c r="AM88" i="1" s="1"/>
  <c r="AB88" i="1"/>
  <c r="AA88" i="1"/>
  <c r="Z88" i="1"/>
  <c r="O88" i="1"/>
  <c r="L88" i="1"/>
  <c r="J88" i="1"/>
  <c r="I88" i="1"/>
  <c r="H88" i="1"/>
  <c r="AN87" i="1"/>
  <c r="AF87" i="1"/>
  <c r="AE87" i="1"/>
  <c r="AM87" i="1" s="1"/>
  <c r="AB87" i="1"/>
  <c r="AA87" i="1"/>
  <c r="Z87" i="1"/>
  <c r="O87" i="1"/>
  <c r="L87" i="1"/>
  <c r="J87" i="1"/>
  <c r="AN86" i="1"/>
  <c r="AF86" i="1"/>
  <c r="AE86" i="1"/>
  <c r="AM86" i="1" s="1"/>
  <c r="AB86" i="1"/>
  <c r="AA86" i="1"/>
  <c r="Z86" i="1"/>
  <c r="O86" i="1"/>
  <c r="L86" i="1"/>
  <c r="J86" i="1"/>
  <c r="I86" i="1"/>
  <c r="H86" i="1"/>
  <c r="AF85" i="1"/>
  <c r="AN85" i="1" s="1"/>
  <c r="AE85" i="1"/>
  <c r="AM85" i="1" s="1"/>
  <c r="AB85" i="1"/>
  <c r="AA85" i="1"/>
  <c r="Z85" i="1"/>
  <c r="O85" i="1"/>
  <c r="L85" i="1"/>
  <c r="J85" i="1"/>
  <c r="I85" i="1"/>
  <c r="H85" i="1"/>
  <c r="AF84" i="1"/>
  <c r="AN84" i="1" s="1"/>
  <c r="AE84" i="1"/>
  <c r="AM84" i="1" s="1"/>
  <c r="AB84" i="1"/>
  <c r="AA84" i="1"/>
  <c r="Z84" i="1"/>
  <c r="O84" i="1"/>
  <c r="L84" i="1"/>
  <c r="J84" i="1"/>
  <c r="H84" i="1"/>
  <c r="I84" i="1" s="1"/>
  <c r="AN83" i="1"/>
  <c r="AF83" i="1"/>
  <c r="AE83" i="1"/>
  <c r="AM83" i="1" s="1"/>
  <c r="AB83" i="1"/>
  <c r="AA83" i="1"/>
  <c r="Z83" i="1"/>
  <c r="O83" i="1"/>
  <c r="L83" i="1"/>
  <c r="L80" i="1" s="1"/>
  <c r="J83" i="1"/>
  <c r="AF82" i="1"/>
  <c r="AN82" i="1" s="1"/>
  <c r="AE82" i="1"/>
  <c r="AM82" i="1" s="1"/>
  <c r="AB82" i="1"/>
  <c r="AA82" i="1"/>
  <c r="Z82" i="1"/>
  <c r="O82" i="1"/>
  <c r="L82" i="1"/>
  <c r="J82" i="1"/>
  <c r="I82" i="1"/>
  <c r="H82" i="1"/>
  <c r="AF81" i="1"/>
  <c r="AN81" i="1" s="1"/>
  <c r="AE81" i="1"/>
  <c r="AM81" i="1" s="1"/>
  <c r="AB81" i="1"/>
  <c r="AA81" i="1"/>
  <c r="Z81" i="1"/>
  <c r="AI80" i="1" s="1"/>
  <c r="O81" i="1"/>
  <c r="P80" i="1" s="1"/>
  <c r="L81" i="1"/>
  <c r="J81" i="1"/>
  <c r="H81" i="1"/>
  <c r="I81" i="1" s="1"/>
  <c r="AJ80" i="1"/>
  <c r="X80" i="1"/>
  <c r="W80" i="1"/>
  <c r="V80" i="1"/>
  <c r="S80" i="1"/>
  <c r="R80" i="1"/>
  <c r="AN79" i="1"/>
  <c r="AF79" i="1"/>
  <c r="AE79" i="1"/>
  <c r="H79" i="1" s="1"/>
  <c r="AB79" i="1"/>
  <c r="AA79" i="1"/>
  <c r="Z79" i="1"/>
  <c r="L79" i="1"/>
  <c r="J79" i="1"/>
  <c r="AN78" i="1"/>
  <c r="AM78" i="1"/>
  <c r="AF78" i="1"/>
  <c r="AE78" i="1"/>
  <c r="AA78" i="1"/>
  <c r="Z78" i="1"/>
  <c r="O78" i="1"/>
  <c r="L78" i="1"/>
  <c r="L66" i="1" s="1"/>
  <c r="J78" i="1"/>
  <c r="AB78" i="1" s="1"/>
  <c r="H78" i="1"/>
  <c r="AF77" i="1"/>
  <c r="AN77" i="1" s="1"/>
  <c r="AE77" i="1"/>
  <c r="AM77" i="1" s="1"/>
  <c r="AA77" i="1"/>
  <c r="Z77" i="1"/>
  <c r="O77" i="1"/>
  <c r="L77" i="1"/>
  <c r="J77" i="1"/>
  <c r="AB77" i="1" s="1"/>
  <c r="AM76" i="1"/>
  <c r="AF76" i="1"/>
  <c r="AN76" i="1" s="1"/>
  <c r="AE76" i="1"/>
  <c r="AA76" i="1"/>
  <c r="Z76" i="1"/>
  <c r="O76" i="1"/>
  <c r="L76" i="1"/>
  <c r="J76" i="1"/>
  <c r="AB76" i="1" s="1"/>
  <c r="H76" i="1"/>
  <c r="I76" i="1" s="1"/>
  <c r="AF75" i="1"/>
  <c r="AN75" i="1" s="1"/>
  <c r="AE75" i="1"/>
  <c r="AM75" i="1" s="1"/>
  <c r="AA75" i="1"/>
  <c r="Z75" i="1"/>
  <c r="O75" i="1"/>
  <c r="L75" i="1"/>
  <c r="J75" i="1"/>
  <c r="AB75" i="1" s="1"/>
  <c r="AM74" i="1"/>
  <c r="AF74" i="1"/>
  <c r="AN74" i="1" s="1"/>
  <c r="AE74" i="1"/>
  <c r="AA74" i="1"/>
  <c r="Z74" i="1"/>
  <c r="O74" i="1"/>
  <c r="L74" i="1"/>
  <c r="J74" i="1"/>
  <c r="AB74" i="1" s="1"/>
  <c r="H74" i="1"/>
  <c r="I74" i="1" s="1"/>
  <c r="AF73" i="1"/>
  <c r="AN73" i="1" s="1"/>
  <c r="AE73" i="1"/>
  <c r="AM73" i="1" s="1"/>
  <c r="AA73" i="1"/>
  <c r="Z73" i="1"/>
  <c r="O73" i="1"/>
  <c r="L73" i="1"/>
  <c r="J73" i="1"/>
  <c r="AB73" i="1" s="1"/>
  <c r="AM72" i="1"/>
  <c r="AF72" i="1"/>
  <c r="AN72" i="1" s="1"/>
  <c r="AE72" i="1"/>
  <c r="AA72" i="1"/>
  <c r="Z72" i="1"/>
  <c r="O72" i="1"/>
  <c r="L72" i="1"/>
  <c r="J72" i="1"/>
  <c r="AB72" i="1" s="1"/>
  <c r="H72" i="1"/>
  <c r="I72" i="1" s="1"/>
  <c r="AF71" i="1"/>
  <c r="AN71" i="1" s="1"/>
  <c r="AE71" i="1"/>
  <c r="AM71" i="1" s="1"/>
  <c r="AA71" i="1"/>
  <c r="Z71" i="1"/>
  <c r="O71" i="1"/>
  <c r="L71" i="1"/>
  <c r="J71" i="1"/>
  <c r="AB71" i="1" s="1"/>
  <c r="AM70" i="1"/>
  <c r="AF70" i="1"/>
  <c r="AN70" i="1" s="1"/>
  <c r="AE70" i="1"/>
  <c r="AA70" i="1"/>
  <c r="Z70" i="1"/>
  <c r="O70" i="1"/>
  <c r="L70" i="1"/>
  <c r="J70" i="1"/>
  <c r="AB70" i="1" s="1"/>
  <c r="H70" i="1"/>
  <c r="I70" i="1" s="1"/>
  <c r="AF69" i="1"/>
  <c r="AN69" i="1" s="1"/>
  <c r="AE69" i="1"/>
  <c r="AM69" i="1" s="1"/>
  <c r="AA69" i="1"/>
  <c r="Z69" i="1"/>
  <c r="O69" i="1"/>
  <c r="L69" i="1"/>
  <c r="J69" i="1"/>
  <c r="AB69" i="1" s="1"/>
  <c r="AM68" i="1"/>
  <c r="AF68" i="1"/>
  <c r="AN68" i="1" s="1"/>
  <c r="AE68" i="1"/>
  <c r="AA68" i="1"/>
  <c r="Z68" i="1"/>
  <c r="O68" i="1"/>
  <c r="L68" i="1"/>
  <c r="J68" i="1"/>
  <c r="AB68" i="1" s="1"/>
  <c r="H68" i="1"/>
  <c r="I68" i="1" s="1"/>
  <c r="AF67" i="1"/>
  <c r="AN67" i="1" s="1"/>
  <c r="AE67" i="1"/>
  <c r="AM67" i="1" s="1"/>
  <c r="AA67" i="1"/>
  <c r="AJ66" i="1" s="1"/>
  <c r="Z67" i="1"/>
  <c r="O67" i="1"/>
  <c r="L67" i="1"/>
  <c r="J67" i="1"/>
  <c r="AB67" i="1" s="1"/>
  <c r="AI66" i="1"/>
  <c r="X66" i="1"/>
  <c r="W66" i="1"/>
  <c r="V66" i="1"/>
  <c r="S66" i="1"/>
  <c r="R66" i="1"/>
  <c r="AN65" i="1"/>
  <c r="AF65" i="1"/>
  <c r="AE65" i="1"/>
  <c r="AM65" i="1" s="1"/>
  <c r="AB65" i="1"/>
  <c r="AA65" i="1"/>
  <c r="Z65" i="1"/>
  <c r="O65" i="1"/>
  <c r="L65" i="1"/>
  <c r="J65" i="1"/>
  <c r="H65" i="1"/>
  <c r="I65" i="1" s="1"/>
  <c r="AF64" i="1"/>
  <c r="AN64" i="1" s="1"/>
  <c r="AE64" i="1"/>
  <c r="AM64" i="1" s="1"/>
  <c r="AB64" i="1"/>
  <c r="AA64" i="1"/>
  <c r="Z64" i="1"/>
  <c r="O64" i="1"/>
  <c r="L64" i="1"/>
  <c r="J64" i="1"/>
  <c r="I64" i="1"/>
  <c r="H64" i="1"/>
  <c r="AF63" i="1"/>
  <c r="AN63" i="1" s="1"/>
  <c r="AE63" i="1"/>
  <c r="AM63" i="1" s="1"/>
  <c r="AB63" i="1"/>
  <c r="AA63" i="1"/>
  <c r="Z63" i="1"/>
  <c r="O63" i="1"/>
  <c r="L63" i="1"/>
  <c r="J63" i="1"/>
  <c r="H63" i="1"/>
  <c r="I63" i="1" s="1"/>
  <c r="AF62" i="1"/>
  <c r="AN62" i="1" s="1"/>
  <c r="AE62" i="1"/>
  <c r="AM62" i="1" s="1"/>
  <c r="AB62" i="1"/>
  <c r="AA62" i="1"/>
  <c r="Z62" i="1"/>
  <c r="L62" i="1"/>
  <c r="J62" i="1"/>
  <c r="H62" i="1"/>
  <c r="I62" i="1" s="1"/>
  <c r="O62" i="1" s="1"/>
  <c r="P47" i="1" s="1"/>
  <c r="AN61" i="1"/>
  <c r="AF61" i="1"/>
  <c r="AE61" i="1"/>
  <c r="AM61" i="1" s="1"/>
  <c r="AB61" i="1"/>
  <c r="AA61" i="1"/>
  <c r="Z61" i="1"/>
  <c r="O61" i="1"/>
  <c r="L61" i="1"/>
  <c r="J61" i="1"/>
  <c r="H61" i="1"/>
  <c r="I61" i="1" s="1"/>
  <c r="AF60" i="1"/>
  <c r="AN60" i="1" s="1"/>
  <c r="AE60" i="1"/>
  <c r="AM60" i="1" s="1"/>
  <c r="AB60" i="1"/>
  <c r="AA60" i="1"/>
  <c r="Z60" i="1"/>
  <c r="O60" i="1"/>
  <c r="L60" i="1"/>
  <c r="J60" i="1"/>
  <c r="I60" i="1"/>
  <c r="H60" i="1"/>
  <c r="AF59" i="1"/>
  <c r="AN59" i="1" s="1"/>
  <c r="AE59" i="1"/>
  <c r="AM59" i="1" s="1"/>
  <c r="AB59" i="1"/>
  <c r="AA59" i="1"/>
  <c r="Z59" i="1"/>
  <c r="O59" i="1"/>
  <c r="L59" i="1"/>
  <c r="J59" i="1"/>
  <c r="H59" i="1"/>
  <c r="I59" i="1" s="1"/>
  <c r="AF58" i="1"/>
  <c r="AN58" i="1" s="1"/>
  <c r="AE58" i="1"/>
  <c r="AM58" i="1" s="1"/>
  <c r="AB58" i="1"/>
  <c r="AA58" i="1"/>
  <c r="Z58" i="1"/>
  <c r="O58" i="1"/>
  <c r="L58" i="1"/>
  <c r="J58" i="1"/>
  <c r="H58" i="1"/>
  <c r="I58" i="1" s="1"/>
  <c r="AN57" i="1"/>
  <c r="AF57" i="1"/>
  <c r="AE57" i="1"/>
  <c r="AM57" i="1" s="1"/>
  <c r="AB57" i="1"/>
  <c r="AA57" i="1"/>
  <c r="Z57" i="1"/>
  <c r="O57" i="1"/>
  <c r="L57" i="1"/>
  <c r="J57" i="1"/>
  <c r="H57" i="1"/>
  <c r="I57" i="1" s="1"/>
  <c r="AF56" i="1"/>
  <c r="AN56" i="1" s="1"/>
  <c r="AE56" i="1"/>
  <c r="AM56" i="1" s="1"/>
  <c r="AB56" i="1"/>
  <c r="AA56" i="1"/>
  <c r="Z56" i="1"/>
  <c r="O56" i="1"/>
  <c r="L56" i="1"/>
  <c r="J56" i="1"/>
  <c r="I56" i="1"/>
  <c r="H56" i="1"/>
  <c r="AF55" i="1"/>
  <c r="AN55" i="1" s="1"/>
  <c r="AE55" i="1"/>
  <c r="AM55" i="1" s="1"/>
  <c r="AB55" i="1"/>
  <c r="AA55" i="1"/>
  <c r="Z55" i="1"/>
  <c r="O55" i="1"/>
  <c r="L55" i="1"/>
  <c r="J55" i="1"/>
  <c r="H55" i="1"/>
  <c r="I55" i="1" s="1"/>
  <c r="AF54" i="1"/>
  <c r="AN54" i="1" s="1"/>
  <c r="AE54" i="1"/>
  <c r="AM54" i="1" s="1"/>
  <c r="AB54" i="1"/>
  <c r="AA54" i="1"/>
  <c r="Z54" i="1"/>
  <c r="O54" i="1"/>
  <c r="L54" i="1"/>
  <c r="J54" i="1"/>
  <c r="H54" i="1"/>
  <c r="I54" i="1" s="1"/>
  <c r="AN53" i="1"/>
  <c r="AF53" i="1"/>
  <c r="AE53" i="1"/>
  <c r="AM53" i="1" s="1"/>
  <c r="AB53" i="1"/>
  <c r="AA53" i="1"/>
  <c r="Z53" i="1"/>
  <c r="O53" i="1"/>
  <c r="L53" i="1"/>
  <c r="J53" i="1"/>
  <c r="H53" i="1"/>
  <c r="I53" i="1" s="1"/>
  <c r="AF52" i="1"/>
  <c r="AN52" i="1" s="1"/>
  <c r="AE52" i="1"/>
  <c r="AM52" i="1" s="1"/>
  <c r="AB52" i="1"/>
  <c r="AA52" i="1"/>
  <c r="Z52" i="1"/>
  <c r="O52" i="1"/>
  <c r="L52" i="1"/>
  <c r="J52" i="1"/>
  <c r="I52" i="1"/>
  <c r="H52" i="1"/>
  <c r="AF51" i="1"/>
  <c r="AN51" i="1" s="1"/>
  <c r="AE51" i="1"/>
  <c r="AM51" i="1" s="1"/>
  <c r="AB51" i="1"/>
  <c r="AA51" i="1"/>
  <c r="Z51" i="1"/>
  <c r="O51" i="1"/>
  <c r="L51" i="1"/>
  <c r="J51" i="1"/>
  <c r="H51" i="1"/>
  <c r="I51" i="1" s="1"/>
  <c r="AF50" i="1"/>
  <c r="AN50" i="1" s="1"/>
  <c r="AE50" i="1"/>
  <c r="AM50" i="1" s="1"/>
  <c r="AB50" i="1"/>
  <c r="AA50" i="1"/>
  <c r="Z50" i="1"/>
  <c r="O50" i="1"/>
  <c r="L50" i="1"/>
  <c r="J50" i="1"/>
  <c r="H50" i="1"/>
  <c r="I50" i="1" s="1"/>
  <c r="AN49" i="1"/>
  <c r="AF49" i="1"/>
  <c r="AE49" i="1"/>
  <c r="AM49" i="1" s="1"/>
  <c r="AB49" i="1"/>
  <c r="AK47" i="1" s="1"/>
  <c r="AA49" i="1"/>
  <c r="Z49" i="1"/>
  <c r="O49" i="1"/>
  <c r="L49" i="1"/>
  <c r="J49" i="1"/>
  <c r="H49" i="1"/>
  <c r="I49" i="1" s="1"/>
  <c r="AF48" i="1"/>
  <c r="AN48" i="1" s="1"/>
  <c r="AE48" i="1"/>
  <c r="AM48" i="1" s="1"/>
  <c r="AB48" i="1"/>
  <c r="AA48" i="1"/>
  <c r="Z48" i="1"/>
  <c r="O48" i="1"/>
  <c r="L48" i="1"/>
  <c r="L47" i="1" s="1"/>
  <c r="J48" i="1"/>
  <c r="I48" i="1"/>
  <c r="H48" i="1"/>
  <c r="AJ47" i="1"/>
  <c r="AI47" i="1"/>
  <c r="X47" i="1"/>
  <c r="W47" i="1"/>
  <c r="V47" i="1"/>
  <c r="S47" i="1"/>
  <c r="R47" i="1"/>
  <c r="AN46" i="1"/>
  <c r="AF46" i="1"/>
  <c r="AE46" i="1"/>
  <c r="AM46" i="1" s="1"/>
  <c r="AB46" i="1"/>
  <c r="AA46" i="1"/>
  <c r="Z46" i="1"/>
  <c r="L46" i="1"/>
  <c r="J46" i="1"/>
  <c r="AN45" i="1"/>
  <c r="AM45" i="1"/>
  <c r="AF45" i="1"/>
  <c r="AE45" i="1"/>
  <c r="H45" i="1" s="1"/>
  <c r="AA45" i="1"/>
  <c r="Z45" i="1"/>
  <c r="O45" i="1"/>
  <c r="L45" i="1"/>
  <c r="J45" i="1"/>
  <c r="AN44" i="1"/>
  <c r="AM44" i="1"/>
  <c r="AF44" i="1"/>
  <c r="AE44" i="1"/>
  <c r="AA44" i="1"/>
  <c r="Z44" i="1"/>
  <c r="O44" i="1"/>
  <c r="L44" i="1"/>
  <c r="J44" i="1"/>
  <c r="AB44" i="1" s="1"/>
  <c r="H44" i="1"/>
  <c r="AN43" i="1"/>
  <c r="AF43" i="1"/>
  <c r="AE43" i="1"/>
  <c r="AM43" i="1" s="1"/>
  <c r="AA43" i="1"/>
  <c r="Z43" i="1"/>
  <c r="O43" i="1"/>
  <c r="L43" i="1"/>
  <c r="J43" i="1"/>
  <c r="AN42" i="1"/>
  <c r="AF42" i="1"/>
  <c r="AE42" i="1"/>
  <c r="AM42" i="1" s="1"/>
  <c r="AB42" i="1"/>
  <c r="AA42" i="1"/>
  <c r="Z42" i="1"/>
  <c r="O42" i="1"/>
  <c r="L42" i="1"/>
  <c r="J42" i="1"/>
  <c r="AN41" i="1"/>
  <c r="AM41" i="1"/>
  <c r="AF41" i="1"/>
  <c r="AE41" i="1"/>
  <c r="H41" i="1" s="1"/>
  <c r="AA41" i="1"/>
  <c r="Z41" i="1"/>
  <c r="O41" i="1"/>
  <c r="L41" i="1"/>
  <c r="J41" i="1"/>
  <c r="AB41" i="1" s="1"/>
  <c r="AN40" i="1"/>
  <c r="AM40" i="1"/>
  <c r="AF40" i="1"/>
  <c r="AE40" i="1"/>
  <c r="AA40" i="1"/>
  <c r="Z40" i="1"/>
  <c r="O40" i="1"/>
  <c r="L40" i="1"/>
  <c r="J40" i="1"/>
  <c r="H40" i="1"/>
  <c r="AN39" i="1"/>
  <c r="AF39" i="1"/>
  <c r="AE39" i="1"/>
  <c r="H39" i="1" s="1"/>
  <c r="AA39" i="1"/>
  <c r="Z39" i="1"/>
  <c r="O39" i="1"/>
  <c r="L39" i="1"/>
  <c r="J39" i="1"/>
  <c r="AN38" i="1"/>
  <c r="AF38" i="1"/>
  <c r="AE38" i="1"/>
  <c r="AM38" i="1" s="1"/>
  <c r="AB38" i="1"/>
  <c r="AA38" i="1"/>
  <c r="Z38" i="1"/>
  <c r="O38" i="1"/>
  <c r="L38" i="1"/>
  <c r="J38" i="1"/>
  <c r="AN37" i="1"/>
  <c r="AM37" i="1"/>
  <c r="AF37" i="1"/>
  <c r="AE37" i="1"/>
  <c r="H37" i="1" s="1"/>
  <c r="AA37" i="1"/>
  <c r="Z37" i="1"/>
  <c r="O37" i="1"/>
  <c r="L37" i="1"/>
  <c r="J37" i="1"/>
  <c r="AN36" i="1"/>
  <c r="AM36" i="1"/>
  <c r="AF36" i="1"/>
  <c r="AE36" i="1"/>
  <c r="AA36" i="1"/>
  <c r="Z36" i="1"/>
  <c r="O36" i="1"/>
  <c r="L36" i="1"/>
  <c r="J36" i="1"/>
  <c r="AB36" i="1" s="1"/>
  <c r="H36" i="1"/>
  <c r="AN35" i="1"/>
  <c r="AF35" i="1"/>
  <c r="AE35" i="1"/>
  <c r="AM35" i="1" s="1"/>
  <c r="AA35" i="1"/>
  <c r="Z35" i="1"/>
  <c r="O35" i="1"/>
  <c r="L35" i="1"/>
  <c r="J35" i="1"/>
  <c r="AN33" i="1"/>
  <c r="AF33" i="1"/>
  <c r="AE33" i="1"/>
  <c r="AM33" i="1" s="1"/>
  <c r="AB33" i="1"/>
  <c r="AA33" i="1"/>
  <c r="Z33" i="1"/>
  <c r="O33" i="1"/>
  <c r="L33" i="1"/>
  <c r="J33" i="1"/>
  <c r="AN32" i="1"/>
  <c r="AM32" i="1"/>
  <c r="AF32" i="1"/>
  <c r="AE32" i="1"/>
  <c r="H32" i="1" s="1"/>
  <c r="AA32" i="1"/>
  <c r="Z32" i="1"/>
  <c r="O32" i="1"/>
  <c r="L32" i="1"/>
  <c r="L30" i="1" s="1"/>
  <c r="J32" i="1"/>
  <c r="AN31" i="1"/>
  <c r="AM31" i="1"/>
  <c r="AF31" i="1"/>
  <c r="AE31" i="1"/>
  <c r="AA31" i="1"/>
  <c r="AJ30" i="1" s="1"/>
  <c r="Z31" i="1"/>
  <c r="O31" i="1"/>
  <c r="L31" i="1"/>
  <c r="J31" i="1"/>
  <c r="AB31" i="1" s="1"/>
  <c r="H31" i="1"/>
  <c r="AI30" i="1"/>
  <c r="X30" i="1"/>
  <c r="W30" i="1"/>
  <c r="V30" i="1"/>
  <c r="S30" i="1"/>
  <c r="R30" i="1"/>
  <c r="AM29" i="1"/>
  <c r="AF29" i="1"/>
  <c r="AN29" i="1" s="1"/>
  <c r="AE29" i="1"/>
  <c r="AA29" i="1"/>
  <c r="AJ26" i="1" s="1"/>
  <c r="Z29" i="1"/>
  <c r="AI26" i="1" s="1"/>
  <c r="L29" i="1"/>
  <c r="J29" i="1"/>
  <c r="AB29" i="1" s="1"/>
  <c r="AK26" i="1" s="1"/>
  <c r="I29" i="1"/>
  <c r="O29" i="1" s="1"/>
  <c r="P26" i="1" s="1"/>
  <c r="H29" i="1"/>
  <c r="AN28" i="1"/>
  <c r="AM28" i="1"/>
  <c r="AF28" i="1"/>
  <c r="AE28" i="1"/>
  <c r="AB28" i="1"/>
  <c r="AA28" i="1"/>
  <c r="Z28" i="1"/>
  <c r="O28" i="1"/>
  <c r="L28" i="1"/>
  <c r="J28" i="1"/>
  <c r="I28" i="1"/>
  <c r="H28" i="1"/>
  <c r="AN27" i="1"/>
  <c r="AM27" i="1"/>
  <c r="AF27" i="1"/>
  <c r="AE27" i="1"/>
  <c r="AB27" i="1"/>
  <c r="AA27" i="1"/>
  <c r="Z27" i="1"/>
  <c r="O27" i="1"/>
  <c r="L27" i="1"/>
  <c r="L26" i="1" s="1"/>
  <c r="J27" i="1"/>
  <c r="I27" i="1"/>
  <c r="H27" i="1"/>
  <c r="X26" i="1"/>
  <c r="W26" i="1"/>
  <c r="V26" i="1"/>
  <c r="S26" i="1"/>
  <c r="R26" i="1"/>
  <c r="I26" i="1"/>
  <c r="H26" i="1"/>
  <c r="T26" i="1" s="1"/>
  <c r="AF24" i="1"/>
  <c r="AN24" i="1" s="1"/>
  <c r="AE24" i="1"/>
  <c r="AM24" i="1" s="1"/>
  <c r="AA24" i="1"/>
  <c r="Z24" i="1"/>
  <c r="O24" i="1"/>
  <c r="L24" i="1"/>
  <c r="J24" i="1"/>
  <c r="AB24" i="1" s="1"/>
  <c r="AM23" i="1"/>
  <c r="AF23" i="1"/>
  <c r="AN23" i="1" s="1"/>
  <c r="AE23" i="1"/>
  <c r="AA23" i="1"/>
  <c r="AJ22" i="1" s="1"/>
  <c r="Z23" i="1"/>
  <c r="AI22" i="1" s="1"/>
  <c r="O23" i="1"/>
  <c r="P22" i="1" s="1"/>
  <c r="L23" i="1"/>
  <c r="J23" i="1"/>
  <c r="AB23" i="1" s="1"/>
  <c r="H23" i="1"/>
  <c r="X22" i="1"/>
  <c r="W22" i="1"/>
  <c r="V22" i="1"/>
  <c r="S22" i="1"/>
  <c r="R22" i="1"/>
  <c r="L22" i="1"/>
  <c r="AF21" i="1"/>
  <c r="AN21" i="1" s="1"/>
  <c r="AE21" i="1"/>
  <c r="AM21" i="1" s="1"/>
  <c r="AB21" i="1"/>
  <c r="AA21" i="1"/>
  <c r="Z21" i="1"/>
  <c r="O21" i="1"/>
  <c r="P20" i="1" s="1"/>
  <c r="L21" i="1"/>
  <c r="J21" i="1"/>
  <c r="H21" i="1"/>
  <c r="H20" i="1" s="1"/>
  <c r="AK20" i="1"/>
  <c r="AJ20" i="1"/>
  <c r="AI20" i="1"/>
  <c r="X20" i="1"/>
  <c r="W20" i="1"/>
  <c r="V20" i="1"/>
  <c r="U20" i="1"/>
  <c r="T20" i="1"/>
  <c r="L20" i="1"/>
  <c r="AN19" i="1"/>
  <c r="AM19" i="1"/>
  <c r="AF19" i="1"/>
  <c r="AE19" i="1"/>
  <c r="AA19" i="1"/>
  <c r="Z19" i="1"/>
  <c r="O19" i="1"/>
  <c r="L19" i="1"/>
  <c r="J19" i="1"/>
  <c r="AB19" i="1" s="1"/>
  <c r="H19" i="1"/>
  <c r="AN18" i="1"/>
  <c r="AF18" i="1"/>
  <c r="AE18" i="1"/>
  <c r="H18" i="1" s="1"/>
  <c r="AA18" i="1"/>
  <c r="Z18" i="1"/>
  <c r="O18" i="1"/>
  <c r="L18" i="1"/>
  <c r="J18" i="1"/>
  <c r="AN16" i="1"/>
  <c r="AF16" i="1"/>
  <c r="AE16" i="1"/>
  <c r="AM16" i="1" s="1"/>
  <c r="AB16" i="1"/>
  <c r="AA16" i="1"/>
  <c r="Z16" i="1"/>
  <c r="O16" i="1"/>
  <c r="L16" i="1"/>
  <c r="J16" i="1"/>
  <c r="AN15" i="1"/>
  <c r="AM15" i="1"/>
  <c r="AF15" i="1"/>
  <c r="AE15" i="1"/>
  <c r="H15" i="1" s="1"/>
  <c r="AA15" i="1"/>
  <c r="Z15" i="1"/>
  <c r="O15" i="1"/>
  <c r="L15" i="1"/>
  <c r="L11" i="1" s="1"/>
  <c r="J15" i="1"/>
  <c r="AN14" i="1"/>
  <c r="AM14" i="1"/>
  <c r="AF14" i="1"/>
  <c r="AE14" i="1"/>
  <c r="AA14" i="1"/>
  <c r="Z14" i="1"/>
  <c r="O14" i="1"/>
  <c r="L14" i="1"/>
  <c r="J14" i="1"/>
  <c r="H14" i="1"/>
  <c r="AN12" i="1"/>
  <c r="AF12" i="1"/>
  <c r="AE12" i="1"/>
  <c r="AM12" i="1" s="1"/>
  <c r="AA12" i="1"/>
  <c r="AJ11" i="1" s="1"/>
  <c r="Z12" i="1"/>
  <c r="O12" i="1"/>
  <c r="P11" i="1" s="1"/>
  <c r="L12" i="1"/>
  <c r="J12" i="1"/>
  <c r="AI11" i="1"/>
  <c r="X11" i="1"/>
  <c r="W11" i="1"/>
  <c r="V11" i="1"/>
  <c r="U11" i="1"/>
  <c r="T11" i="1"/>
  <c r="AM9" i="1"/>
  <c r="AF9" i="1"/>
  <c r="AN9" i="1" s="1"/>
  <c r="AE9" i="1"/>
  <c r="AA9" i="1"/>
  <c r="Z9" i="1"/>
  <c r="O9" i="1"/>
  <c r="L9" i="1"/>
  <c r="L8" i="1" s="1"/>
  <c r="J9" i="1"/>
  <c r="AB9" i="1" s="1"/>
  <c r="AK8" i="1" s="1"/>
  <c r="I9" i="1"/>
  <c r="I8" i="1" s="1"/>
  <c r="H9" i="1"/>
  <c r="AJ8" i="1"/>
  <c r="AI8" i="1"/>
  <c r="X8" i="1"/>
  <c r="W8" i="1"/>
  <c r="V8" i="1"/>
  <c r="U8" i="1"/>
  <c r="T8" i="1"/>
  <c r="P8" i="1"/>
  <c r="H8" i="1"/>
  <c r="R8" i="1" s="1"/>
  <c r="R20" i="1" l="1"/>
  <c r="U26" i="1"/>
  <c r="S8" i="1"/>
  <c r="J8" i="1"/>
  <c r="I15" i="1"/>
  <c r="I37" i="1"/>
  <c r="I45" i="1"/>
  <c r="AB153" i="1"/>
  <c r="I153" i="1"/>
  <c r="I165" i="1"/>
  <c r="C22" i="2"/>
  <c r="I14" i="1"/>
  <c r="AB15" i="1"/>
  <c r="I21" i="1"/>
  <c r="I20" i="1" s="1"/>
  <c r="S20" i="1" s="1"/>
  <c r="I23" i="1"/>
  <c r="H35" i="1"/>
  <c r="H30" i="1" s="1"/>
  <c r="AB37" i="1"/>
  <c r="I40" i="1"/>
  <c r="H43" i="1"/>
  <c r="I43" i="1" s="1"/>
  <c r="H47" i="1"/>
  <c r="H87" i="1"/>
  <c r="I87" i="1" s="1"/>
  <c r="AB107" i="1"/>
  <c r="AJ140" i="1"/>
  <c r="C13" i="2"/>
  <c r="H16" i="1"/>
  <c r="AM18" i="1"/>
  <c r="AK22" i="1"/>
  <c r="H24" i="1"/>
  <c r="H22" i="1" s="1"/>
  <c r="J26" i="1"/>
  <c r="H33" i="1"/>
  <c r="H38" i="1"/>
  <c r="I39" i="1"/>
  <c r="AM39" i="1"/>
  <c r="AB40" i="1"/>
  <c r="H42" i="1"/>
  <c r="I42" i="1" s="1"/>
  <c r="H46" i="1"/>
  <c r="H67" i="1"/>
  <c r="H69" i="1"/>
  <c r="I69" i="1" s="1"/>
  <c r="H71" i="1"/>
  <c r="H73" i="1"/>
  <c r="H75" i="1"/>
  <c r="I75" i="1" s="1"/>
  <c r="H77" i="1"/>
  <c r="I77" i="1" s="1"/>
  <c r="AM92" i="1"/>
  <c r="H95" i="1"/>
  <c r="I95" i="1" s="1"/>
  <c r="I91" i="1" s="1"/>
  <c r="U91" i="1" s="1"/>
  <c r="AM97" i="1"/>
  <c r="AM100" i="1"/>
  <c r="AB106" i="1"/>
  <c r="AB110" i="1"/>
  <c r="AB113" i="1"/>
  <c r="AI117" i="1"/>
  <c r="H128" i="1"/>
  <c r="I128" i="1" s="1"/>
  <c r="H138" i="1"/>
  <c r="I138" i="1" s="1"/>
  <c r="T140" i="1"/>
  <c r="AB143" i="1"/>
  <c r="I143" i="1"/>
  <c r="I32" i="1"/>
  <c r="I41" i="1"/>
  <c r="I47" i="1"/>
  <c r="U47" i="1" s="1"/>
  <c r="AK66" i="1"/>
  <c r="I118" i="1"/>
  <c r="C15" i="2"/>
  <c r="H12" i="1"/>
  <c r="H11" i="1" s="1"/>
  <c r="I19" i="1"/>
  <c r="I31" i="1"/>
  <c r="AB32" i="1"/>
  <c r="AK30" i="1" s="1"/>
  <c r="I36" i="1"/>
  <c r="I44" i="1"/>
  <c r="AB45" i="1"/>
  <c r="I78" i="1"/>
  <c r="T103" i="1"/>
  <c r="J103" i="1"/>
  <c r="AB111" i="1"/>
  <c r="I116" i="1"/>
  <c r="AB116" i="1"/>
  <c r="AB141" i="1"/>
  <c r="I141" i="1"/>
  <c r="AB146" i="1"/>
  <c r="I146" i="1"/>
  <c r="AB155" i="1"/>
  <c r="I155" i="1"/>
  <c r="J173" i="1"/>
  <c r="R173" i="1"/>
  <c r="I183" i="1"/>
  <c r="I178" i="1" s="1"/>
  <c r="AB183" i="1"/>
  <c r="AK178" i="1" s="1"/>
  <c r="AB191" i="1"/>
  <c r="AK190" i="1" s="1"/>
  <c r="I191" i="1"/>
  <c r="I190" i="1" s="1"/>
  <c r="W190" i="1" s="1"/>
  <c r="C23" i="2"/>
  <c r="F23" i="2" s="1"/>
  <c r="AB14" i="1"/>
  <c r="C24" i="2" s="1"/>
  <c r="F24" i="2" s="1"/>
  <c r="I18" i="1"/>
  <c r="C14" i="2"/>
  <c r="AB12" i="1"/>
  <c r="I16" i="1"/>
  <c r="AB18" i="1"/>
  <c r="I24" i="1"/>
  <c r="I33" i="1"/>
  <c r="AB35" i="1"/>
  <c r="I38" i="1"/>
  <c r="AB39" i="1"/>
  <c r="AB43" i="1"/>
  <c r="I46" i="1"/>
  <c r="O46" i="1" s="1"/>
  <c r="P30" i="1" s="1"/>
  <c r="I71" i="1"/>
  <c r="I73" i="1"/>
  <c r="I79" i="1"/>
  <c r="O79" i="1" s="1"/>
  <c r="P66" i="1" s="1"/>
  <c r="AM79" i="1"/>
  <c r="AK80" i="1"/>
  <c r="H83" i="1"/>
  <c r="AK91" i="1"/>
  <c r="I98" i="1"/>
  <c r="AM98" i="1"/>
  <c r="I103" i="1"/>
  <c r="U103" i="1" s="1"/>
  <c r="AB105" i="1"/>
  <c r="AK103" i="1" s="1"/>
  <c r="AB109" i="1"/>
  <c r="H115" i="1"/>
  <c r="H114" i="1" s="1"/>
  <c r="P117" i="1"/>
  <c r="H121" i="1"/>
  <c r="I121" i="1" s="1"/>
  <c r="AM131" i="1"/>
  <c r="H131" i="1"/>
  <c r="I131" i="1" s="1"/>
  <c r="H133" i="1"/>
  <c r="I133" i="1" s="1"/>
  <c r="I158" i="1"/>
  <c r="I157" i="1" s="1"/>
  <c r="AB158" i="1"/>
  <c r="AM189" i="1"/>
  <c r="H189" i="1"/>
  <c r="AJ193" i="1"/>
  <c r="AB198" i="1"/>
  <c r="I115" i="1"/>
  <c r="I114" i="1" s="1"/>
  <c r="U114" i="1" s="1"/>
  <c r="AB152" i="1"/>
  <c r="I152" i="1"/>
  <c r="I169" i="1"/>
  <c r="I171" i="1"/>
  <c r="I187" i="1"/>
  <c r="L193" i="1"/>
  <c r="AB195" i="1"/>
  <c r="AB115" i="1"/>
  <c r="AK114" i="1" s="1"/>
  <c r="H129" i="1"/>
  <c r="I129" i="1" s="1"/>
  <c r="H139" i="1"/>
  <c r="I139" i="1" s="1"/>
  <c r="O139" i="1" s="1"/>
  <c r="AB149" i="1"/>
  <c r="I149" i="1"/>
  <c r="AB161" i="1"/>
  <c r="AK164" i="1"/>
  <c r="H167" i="1"/>
  <c r="I167" i="1" s="1"/>
  <c r="H170" i="1"/>
  <c r="I170" i="1" s="1"/>
  <c r="H172" i="1"/>
  <c r="I172" i="1" s="1"/>
  <c r="H186" i="1"/>
  <c r="H185" i="1" s="1"/>
  <c r="I201" i="1"/>
  <c r="I200" i="1" s="1"/>
  <c r="J200" i="1" s="1"/>
  <c r="L157" i="1"/>
  <c r="P164" i="1"/>
  <c r="J176" i="1"/>
  <c r="R176" i="1"/>
  <c r="I186" i="1"/>
  <c r="V190" i="1"/>
  <c r="P193" i="1"/>
  <c r="AB194" i="1"/>
  <c r="AB197" i="1"/>
  <c r="AB199" i="1"/>
  <c r="T30" i="1" l="1"/>
  <c r="J22" i="1"/>
  <c r="T22" i="1"/>
  <c r="AK157" i="1"/>
  <c r="J178" i="1"/>
  <c r="S178" i="1"/>
  <c r="C10" i="2" s="1"/>
  <c r="AK140" i="1"/>
  <c r="H117" i="1"/>
  <c r="T47" i="1"/>
  <c r="J47" i="1"/>
  <c r="I164" i="1"/>
  <c r="U164" i="1" s="1"/>
  <c r="R11" i="1"/>
  <c r="J11" i="1"/>
  <c r="H66" i="1"/>
  <c r="I35" i="1"/>
  <c r="I22" i="1"/>
  <c r="U22" i="1" s="1"/>
  <c r="J20" i="1"/>
  <c r="U157" i="1"/>
  <c r="J157" i="1"/>
  <c r="I23" i="2"/>
  <c r="I24" i="2" s="1"/>
  <c r="J190" i="1"/>
  <c r="I189" i="1"/>
  <c r="H188" i="1"/>
  <c r="I83" i="1"/>
  <c r="I80" i="1" s="1"/>
  <c r="U80" i="1" s="1"/>
  <c r="H80" i="1"/>
  <c r="AK193" i="1"/>
  <c r="I185" i="1"/>
  <c r="S185" i="1" s="1"/>
  <c r="R185" i="1"/>
  <c r="J185" i="1"/>
  <c r="T114" i="1"/>
  <c r="J114" i="1"/>
  <c r="I67" i="1"/>
  <c r="I66" i="1" s="1"/>
  <c r="U66" i="1" s="1"/>
  <c r="AK11" i="1"/>
  <c r="I12" i="1"/>
  <c r="I11" i="1" s="1"/>
  <c r="S11" i="1" s="1"/>
  <c r="I140" i="1"/>
  <c r="I30" i="1"/>
  <c r="U30" i="1" s="1"/>
  <c r="I117" i="1"/>
  <c r="U117" i="1" s="1"/>
  <c r="H91" i="1"/>
  <c r="H164" i="1"/>
  <c r="T164" i="1" l="1"/>
  <c r="J164" i="1"/>
  <c r="U140" i="1"/>
  <c r="C12" i="2" s="1"/>
  <c r="J140" i="1"/>
  <c r="J91" i="1"/>
  <c r="T91" i="1"/>
  <c r="I188" i="1"/>
  <c r="J188" i="1" s="1"/>
  <c r="O189" i="1"/>
  <c r="P188" i="1" s="1"/>
  <c r="C16" i="2" s="1"/>
  <c r="C9" i="2"/>
  <c r="T117" i="1"/>
  <c r="J117" i="1"/>
  <c r="J30" i="1"/>
  <c r="J66" i="1"/>
  <c r="T66" i="1"/>
  <c r="C11" i="2" s="1"/>
  <c r="J80" i="1"/>
  <c r="T80" i="1"/>
  <c r="J202" i="1" l="1"/>
  <c r="C17" i="2"/>
</calcChain>
</file>

<file path=xl/sharedStrings.xml><?xml version="1.0" encoding="utf-8"?>
<sst xmlns="http://schemas.openxmlformats.org/spreadsheetml/2006/main" count="1384" uniqueCount="623">
  <si>
    <t>Stavební rozpočet</t>
  </si>
  <si>
    <t>Název stavby:</t>
  </si>
  <si>
    <t>ZŠ F-M, J.z Poděbrad, bazén- oprava soc. zařízení zaměstnanců</t>
  </si>
  <si>
    <t>Doba výstavby:</t>
  </si>
  <si>
    <t>1 den</t>
  </si>
  <si>
    <t>Objednatel:</t>
  </si>
  <si>
    <t>Druh stavby:</t>
  </si>
  <si>
    <t>Začátek výstavby:</t>
  </si>
  <si>
    <t>Projektant:</t>
  </si>
  <si>
    <t>Ing. Petra Rusinová</t>
  </si>
  <si>
    <t>Lokalita:</t>
  </si>
  <si>
    <t>Frýdek-Místek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</si>
  <si>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</si>
  <si>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</si>
  <si>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</si>
  <si>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</si>
  <si>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</si>
  <si>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</si>
  <si>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</si>
  <si>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</si>
  <si>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</si>
  <si>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</si>
  <si>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</si>
  <si>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</si>
  <si>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</si>
  <si>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</si>
  <si>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</si>
  <si>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</si>
  <si>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</si>
  <si>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</si>
  <si>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</si>
  <si>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</si>
  <si>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</si>
  <si>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</si>
  <si>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</si>
  <si>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</si>
  <si>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</si>
  <si>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</si>
  <si>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</si>
  <si>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</si>
  <si>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</si>
  <si>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</t>
  </si>
  <si>
    <t>Úpravy povrchů,podlahy a osazování výplní otvorů</t>
  </si>
  <si>
    <t>HS</t>
  </si>
  <si>
    <t>1</t>
  </si>
  <si>
    <t>602015102R00</t>
  </si>
  <si>
    <t>Postřik stěn cementový ručně</t>
  </si>
  <si>
    <t>m2</t>
  </si>
  <si>
    <t>RTS II / 2022</t>
  </si>
  <si>
    <t>6_</t>
  </si>
  <si>
    <t>_</t>
  </si>
  <si>
    <t>Poznámka:</t>
  </si>
  <si>
    <t>vyrovnání podkladu stěn v ploše keramického obkladu</t>
  </si>
  <si>
    <t>61</t>
  </si>
  <si>
    <t>Úprava povrchů vnitřní</t>
  </si>
  <si>
    <t>2</t>
  </si>
  <si>
    <t>612100030RA0</t>
  </si>
  <si>
    <t>Omítka stěn vnitřní vápenocementová štuková</t>
  </si>
  <si>
    <t>61_</t>
  </si>
  <si>
    <t>v ploše keramického obkladu</t>
  </si>
  <si>
    <t>3</t>
  </si>
  <si>
    <t>612401964R00</t>
  </si>
  <si>
    <t>Příplatek k cement. omítce vnitřních stěn za každých dalších 5 mm tloušťky ručně</t>
  </si>
  <si>
    <t>4</t>
  </si>
  <si>
    <t>612100010RA0</t>
  </si>
  <si>
    <t>Hrubá výplň rýh ve stěnách</t>
  </si>
  <si>
    <t>RTS I / 2023</t>
  </si>
  <si>
    <t>5</t>
  </si>
  <si>
    <t>611100017RA0</t>
  </si>
  <si>
    <t>Oprava omítek stropů vnitřních cement. štukových</t>
  </si>
  <si>
    <t>7,20   oprava omítek do 30%</t>
  </si>
  <si>
    <t>612100032RA0</t>
  </si>
  <si>
    <t>Oprava omítek stěn vnitřních vápenocem. štukových</t>
  </si>
  <si>
    <t>7</t>
  </si>
  <si>
    <t>612409991R00</t>
  </si>
  <si>
    <t>Začištění omítek kolem oken,dveří,obkladu apod.</t>
  </si>
  <si>
    <t>m</t>
  </si>
  <si>
    <t>RTS II / 2023</t>
  </si>
  <si>
    <t>63</t>
  </si>
  <si>
    <t>Podlahy a podlahové konstrukce</t>
  </si>
  <si>
    <t>8</t>
  </si>
  <si>
    <t>632450076RA0</t>
  </si>
  <si>
    <t>Vyrovnávací cementový potěr tl. do 50 mm provedený v ploše</t>
  </si>
  <si>
    <t>63_</t>
  </si>
  <si>
    <t>711</t>
  </si>
  <si>
    <t>Izolace proti vodě</t>
  </si>
  <si>
    <t>PS</t>
  </si>
  <si>
    <t>9</t>
  </si>
  <si>
    <t>711191175R00</t>
  </si>
  <si>
    <t>Provedení těsnícího pásu do spoje dilatační nebo styčné spáry</t>
  </si>
  <si>
    <t>711_</t>
  </si>
  <si>
    <t>71_</t>
  </si>
  <si>
    <t>10</t>
  </si>
  <si>
    <t>28355216</t>
  </si>
  <si>
    <t>páska pružná těsnící hydroizolační š do 125 mm (pro náročné aplikace a vysoké zatížení)</t>
  </si>
  <si>
    <t xml:space="preserve">6*1,05   </t>
  </si>
  <si>
    <t>721</t>
  </si>
  <si>
    <t>Vnitřní kanalizace</t>
  </si>
  <si>
    <t>11</t>
  </si>
  <si>
    <t>721210817R00</t>
  </si>
  <si>
    <t>Demontáž vpusti podlahové, DN 70 mm</t>
  </si>
  <si>
    <t>kus</t>
  </si>
  <si>
    <t>721_</t>
  </si>
  <si>
    <t>72_</t>
  </si>
  <si>
    <t>12</t>
  </si>
  <si>
    <t>721223424R00</t>
  </si>
  <si>
    <t>Vpusť podlahová se zápachovou uzávěrkou</t>
  </si>
  <si>
    <t>13</t>
  </si>
  <si>
    <t>998721101R00</t>
  </si>
  <si>
    <t>Přesun hmot pro vnitřní kanalizaci, výšky do 6 m</t>
  </si>
  <si>
    <t>t</t>
  </si>
  <si>
    <t>722</t>
  </si>
  <si>
    <t>Vnitřní vodovod</t>
  </si>
  <si>
    <t>14</t>
  </si>
  <si>
    <t>722280106R00</t>
  </si>
  <si>
    <t>Tlaková zkouška vodovodního potrubí DN 32 mm</t>
  </si>
  <si>
    <t>722_</t>
  </si>
  <si>
    <t>15</t>
  </si>
  <si>
    <t>722290234R00</t>
  </si>
  <si>
    <t>Proplach a dezinfekce vodovodního potrubí DN 80 mm</t>
  </si>
  <si>
    <t>16</t>
  </si>
  <si>
    <t>722130801R00</t>
  </si>
  <si>
    <t>Demontáž potrubí ocelových závitových, do DN 25 mm</t>
  </si>
  <si>
    <t>viditelné potrubí v 1. PP</t>
  </si>
  <si>
    <t>17</t>
  </si>
  <si>
    <t>722220851R00</t>
  </si>
  <si>
    <t>Demontáž armatur s jedním závitem do G 3/4"</t>
  </si>
  <si>
    <t>18</t>
  </si>
  <si>
    <t>722220861R00</t>
  </si>
  <si>
    <t>Demontáž armatur s dvěma závity do G 3/4"</t>
  </si>
  <si>
    <t>19</t>
  </si>
  <si>
    <t>722229101R00</t>
  </si>
  <si>
    <t>Montáž vodovodních armatur,1závit, G 1/2"</t>
  </si>
  <si>
    <t>20</t>
  </si>
  <si>
    <t>55111360</t>
  </si>
  <si>
    <t>kulový kohout vypouštěcí DN15</t>
  </si>
  <si>
    <t>21</t>
  </si>
  <si>
    <t>55111845</t>
  </si>
  <si>
    <t>Ventil se ZK a filtrem pro napojení gumové hadice</t>
  </si>
  <si>
    <t>22</t>
  </si>
  <si>
    <t>722172311R00</t>
  </si>
  <si>
    <t>Potrubí plastové PP-R , včetně zednických výpomocí, D 20 x 2,8 mm, PN 16</t>
  </si>
  <si>
    <t>23</t>
  </si>
  <si>
    <t>722172312R00</t>
  </si>
  <si>
    <t>Potrubí plastové PP-R , včetně zednických výpomocí, D 25 x 3,5 mm, PN 16</t>
  </si>
  <si>
    <t>24</t>
  </si>
  <si>
    <t>722172331R00</t>
  </si>
  <si>
    <t>Potrubí plastové PP-R , včetně zednických výpomocí, D 20 x 3,4 mm, PN 20</t>
  </si>
  <si>
    <t>25</t>
  </si>
  <si>
    <t>722172332R00</t>
  </si>
  <si>
    <t>Potrubí plastové PP-R, včetně zednických výpomocí, D 25 x 4,2 mm, PN 20</t>
  </si>
  <si>
    <t>26</t>
  </si>
  <si>
    <t>722190401R00</t>
  </si>
  <si>
    <t>Vyvedení a upevnění výpustek DN 15 mm</t>
  </si>
  <si>
    <t>27</t>
  </si>
  <si>
    <t>722181222RT8</t>
  </si>
  <si>
    <t>Izolace návleková tl. stěny 9 mm</t>
  </si>
  <si>
    <t>28</t>
  </si>
  <si>
    <t>998722101R00</t>
  </si>
  <si>
    <t>Přesun hmot pro vnitřní vodovod, výšky do 6 m</t>
  </si>
  <si>
    <t>725</t>
  </si>
  <si>
    <t>Zařizovací předměty</t>
  </si>
  <si>
    <t>29</t>
  </si>
  <si>
    <t>725110811R00</t>
  </si>
  <si>
    <t>Demontáž klozetů splachovacích</t>
  </si>
  <si>
    <t>soubor</t>
  </si>
  <si>
    <t>725_</t>
  </si>
  <si>
    <t>30</t>
  </si>
  <si>
    <t>725210821R00</t>
  </si>
  <si>
    <t>Demontáž umyvadel bez výtokových armatur</t>
  </si>
  <si>
    <t>31</t>
  </si>
  <si>
    <t>725330820R00</t>
  </si>
  <si>
    <t>Demontáž výlevky diturvitové</t>
  </si>
  <si>
    <t>32</t>
  </si>
  <si>
    <t>725820801R00</t>
  </si>
  <si>
    <t>Demontáž baterie nástěnné do G 3/4</t>
  </si>
  <si>
    <t>33</t>
  </si>
  <si>
    <t>725829201RT1</t>
  </si>
  <si>
    <t>Montáž baterie umyv.a dřezové nástěnné chromové včetně baterie</t>
  </si>
  <si>
    <t>34</t>
  </si>
  <si>
    <t>725839203R00</t>
  </si>
  <si>
    <t>Montáž baterie vanové nástěnné G 1/2</t>
  </si>
  <si>
    <t>35</t>
  </si>
  <si>
    <t>551450380</t>
  </si>
  <si>
    <t>Baterie sprchová nástěnná</t>
  </si>
  <si>
    <t>36</t>
  </si>
  <si>
    <t>725200030RA0</t>
  </si>
  <si>
    <t>Montáž zařizovacích předmětů - umyvadlo</t>
  </si>
  <si>
    <t>37</t>
  </si>
  <si>
    <t>64214330</t>
  </si>
  <si>
    <t>Umyvadlo  s otv. pro baterii 550x450 mm</t>
  </si>
  <si>
    <t>38</t>
  </si>
  <si>
    <t>725200010RA0</t>
  </si>
  <si>
    <t>Montáž zařizovacích předmětů - klozet</t>
  </si>
  <si>
    <t>39</t>
  </si>
  <si>
    <t>551673931</t>
  </si>
  <si>
    <t>Sedátko klozetové  bílé</t>
  </si>
  <si>
    <t>40</t>
  </si>
  <si>
    <t>64234592</t>
  </si>
  <si>
    <t>Mísa klozetová stojící , svislý odpad, hluboké splachování, bílá</t>
  </si>
  <si>
    <t>41</t>
  </si>
  <si>
    <t>725339101R00</t>
  </si>
  <si>
    <t>Montáž výlevky</t>
  </si>
  <si>
    <t>42</t>
  </si>
  <si>
    <t>64271101</t>
  </si>
  <si>
    <t>Výlevka se sklopnou plastovou mřížkou bílá</t>
  </si>
  <si>
    <t>43</t>
  </si>
  <si>
    <t>998725101R00</t>
  </si>
  <si>
    <t>Přesun hmot pro zařizovací předměty, výšky do 6 m</t>
  </si>
  <si>
    <t>44</t>
  </si>
  <si>
    <t>725869214R00</t>
  </si>
  <si>
    <t>Montáž uzávěrek zápachových</t>
  </si>
  <si>
    <t>45</t>
  </si>
  <si>
    <t>55162328.A</t>
  </si>
  <si>
    <t xml:space="preserve"> uzávěrka zápachová DN 30 5/4"pro umyvadla</t>
  </si>
  <si>
    <t>46</t>
  </si>
  <si>
    <t>725840850R00</t>
  </si>
  <si>
    <t>Demontáž baterie sprchové</t>
  </si>
  <si>
    <t>733</t>
  </si>
  <si>
    <t>Rozvod potrubí</t>
  </si>
  <si>
    <t>47</t>
  </si>
  <si>
    <t>733164101R00</t>
  </si>
  <si>
    <t>Montáž potrubí z měděných trubek vytápění D 6-12mm</t>
  </si>
  <si>
    <t>733_</t>
  </si>
  <si>
    <t>73_</t>
  </si>
  <si>
    <t>48</t>
  </si>
  <si>
    <t>283771002</t>
  </si>
  <si>
    <t>Izolace potrubí  12x13 mm šedočerná</t>
  </si>
  <si>
    <t>49</t>
  </si>
  <si>
    <t>196313533</t>
  </si>
  <si>
    <t>Trubka měděná tvrdá, 12 x 1 mm</t>
  </si>
  <si>
    <t>50</t>
  </si>
  <si>
    <t>196313532</t>
  </si>
  <si>
    <t>Trubka měděná tvrdá, 10 x 1,0 mm</t>
  </si>
  <si>
    <t>51</t>
  </si>
  <si>
    <t>733164102R00</t>
  </si>
  <si>
    <t>Montáž potrubí z měděných trubek vytápění D 15 mm</t>
  </si>
  <si>
    <t>52</t>
  </si>
  <si>
    <t>196313534</t>
  </si>
  <si>
    <t>Trubka měděná  tvrdá, 15 x 1 mm</t>
  </si>
  <si>
    <t>53</t>
  </si>
  <si>
    <t>283771008</t>
  </si>
  <si>
    <t>Izolace potrubí  15x20 mm šedočerná</t>
  </si>
  <si>
    <t>54</t>
  </si>
  <si>
    <t>733190306R00</t>
  </si>
  <si>
    <t>Tlaková zkouška Cu potrubí do D 35</t>
  </si>
  <si>
    <t>55</t>
  </si>
  <si>
    <t>733164103RT3</t>
  </si>
  <si>
    <t>Montáž potrubí z měděných trubek vytápění D 18 mm</t>
  </si>
  <si>
    <t>RTS I / 2021</t>
  </si>
  <si>
    <t>56</t>
  </si>
  <si>
    <t>196313535</t>
  </si>
  <si>
    <t>Trubka měděná  18 x 1 mm</t>
  </si>
  <si>
    <t>57</t>
  </si>
  <si>
    <t>283771021</t>
  </si>
  <si>
    <t>Izolace potrubí 18x20 mm šedočerná</t>
  </si>
  <si>
    <t>RTS II / 2021</t>
  </si>
  <si>
    <t>58</t>
  </si>
  <si>
    <t>733200010RA0</t>
  </si>
  <si>
    <t>Demontáž potrubí ocelového do DN 40</t>
  </si>
  <si>
    <t>59</t>
  </si>
  <si>
    <t>998733101R00</t>
  </si>
  <si>
    <t>Přesun hmot pro rozvody potrubí, výšky do 6 m</t>
  </si>
  <si>
    <t>734</t>
  </si>
  <si>
    <t>Armatury</t>
  </si>
  <si>
    <t>60</t>
  </si>
  <si>
    <t>734209113R00</t>
  </si>
  <si>
    <t>Montáž armatur závitových,se 2závity, G 1/2</t>
  </si>
  <si>
    <t>734_</t>
  </si>
  <si>
    <t>55121725</t>
  </si>
  <si>
    <t>Termostatický vyvažovací ventil - pro rozvody TV - 1/2"</t>
  </si>
  <si>
    <t>62</t>
  </si>
  <si>
    <t>55113432.A</t>
  </si>
  <si>
    <t>Kohout kulový 1/2" plnoprůt. páčka</t>
  </si>
  <si>
    <t>734209114R00</t>
  </si>
  <si>
    <t>Montáž armatur závitových,se 2závity, G 3/4</t>
  </si>
  <si>
    <t>64</t>
  </si>
  <si>
    <t>55113433.A</t>
  </si>
  <si>
    <t>Kohout kulový 3/4" plnoprůt. páčka</t>
  </si>
  <si>
    <t>65</t>
  </si>
  <si>
    <t>734211113R00</t>
  </si>
  <si>
    <t>Ventily odvzdušňovací ot.těles , G 3/8"</t>
  </si>
  <si>
    <t>66</t>
  </si>
  <si>
    <t>734223122R00</t>
  </si>
  <si>
    <t>Ventil termostatický, přímý, DN 15</t>
  </si>
  <si>
    <t>67</t>
  </si>
  <si>
    <t>734221672R00</t>
  </si>
  <si>
    <t>Hlavice ovládání ventilů termostatická</t>
  </si>
  <si>
    <t>68</t>
  </si>
  <si>
    <t>734265222R00</t>
  </si>
  <si>
    <t>Šroubení regulační, přímé,  DN 15</t>
  </si>
  <si>
    <t>69</t>
  </si>
  <si>
    <t>998734101R00</t>
  </si>
  <si>
    <t>Přesun hmot pro armatury, výšky do 6 m</t>
  </si>
  <si>
    <t>735</t>
  </si>
  <si>
    <t>Otopná tělesa</t>
  </si>
  <si>
    <t>70</t>
  </si>
  <si>
    <t>735159210R00</t>
  </si>
  <si>
    <t>Montáž panelových těles dvouřadých do délky 1140 mm</t>
  </si>
  <si>
    <t>735_</t>
  </si>
  <si>
    <t>71</t>
  </si>
  <si>
    <t>48457204</t>
  </si>
  <si>
    <t>Těleso otopné deskové např. Radik Klasik typ 21 výška 600 mm, délka 900 mm</t>
  </si>
  <si>
    <t>72</t>
  </si>
  <si>
    <t>735000911R00</t>
  </si>
  <si>
    <t>Oprava-vyregulování ventilů s ručním ovládáním</t>
  </si>
  <si>
    <t>73</t>
  </si>
  <si>
    <t>735111810R00</t>
  </si>
  <si>
    <t>Demontáž těles otopných litinových článkových</t>
  </si>
  <si>
    <t>74</t>
  </si>
  <si>
    <t>735494811R00</t>
  </si>
  <si>
    <t>Vypuštění vody z otopných těles</t>
  </si>
  <si>
    <t>75</t>
  </si>
  <si>
    <t>735191910R00</t>
  </si>
  <si>
    <t>Napuštění vody do otopného systému - bez kotle</t>
  </si>
  <si>
    <t>76</t>
  </si>
  <si>
    <t>735138003R00</t>
  </si>
  <si>
    <t>Tlaková zkouška  otopných těles</t>
  </si>
  <si>
    <t>77</t>
  </si>
  <si>
    <t>735179110R00</t>
  </si>
  <si>
    <t>Montáž otopných těles koupelnových (žebříků)</t>
  </si>
  <si>
    <t>78</t>
  </si>
  <si>
    <t>484518213</t>
  </si>
  <si>
    <t>Těleso otopné trubkové  výška 1820 mm, délka 450 mm</t>
  </si>
  <si>
    <t>79</t>
  </si>
  <si>
    <t>4845183471</t>
  </si>
  <si>
    <t>Těleso otopné trubkové  výška 1495 mm, délka 750 mm</t>
  </si>
  <si>
    <t>80</t>
  </si>
  <si>
    <t>998735101R00</t>
  </si>
  <si>
    <t>Přesun hmot pro otopná tělesa, výšky do 6 m</t>
  </si>
  <si>
    <t>766</t>
  </si>
  <si>
    <t>Konstrukce truhlářské</t>
  </si>
  <si>
    <t>81</t>
  </si>
  <si>
    <t>766660010RA0</t>
  </si>
  <si>
    <t>Montáž dveří jednokřídlových šířky 60 cm</t>
  </si>
  <si>
    <t>766_</t>
  </si>
  <si>
    <t>76_</t>
  </si>
  <si>
    <t>82</t>
  </si>
  <si>
    <t>61165020</t>
  </si>
  <si>
    <t>Dveře vnitřní hladké  1-křídlé 600 x 1970 mm</t>
  </si>
  <si>
    <t>83</t>
  </si>
  <si>
    <t>54914622</t>
  </si>
  <si>
    <t>Kování dveřní</t>
  </si>
  <si>
    <t>84</t>
  </si>
  <si>
    <t>766660014RA0</t>
  </si>
  <si>
    <t>Montáž dveří jednokřídlových šířky 80 cm</t>
  </si>
  <si>
    <t>85</t>
  </si>
  <si>
    <t>61165022</t>
  </si>
  <si>
    <t>Dveře vnitřní hladké  1-křídlé 800 x 1970 mm</t>
  </si>
  <si>
    <t>86</t>
  </si>
  <si>
    <t>87</t>
  </si>
  <si>
    <t>766660016RA0</t>
  </si>
  <si>
    <t>Montáž dveří jednokřídlových šířky 90 cm</t>
  </si>
  <si>
    <t>88</t>
  </si>
  <si>
    <t>61165392</t>
  </si>
  <si>
    <t>Dveře protipožární bezpečnostní EI30 RC2 1-křídlé 900 x 1970 mm</t>
  </si>
  <si>
    <t>89</t>
  </si>
  <si>
    <t>90</t>
  </si>
  <si>
    <t>998766101R00</t>
  </si>
  <si>
    <t>Přesun hmot pro truhlářské konstr., výšky do 6 m</t>
  </si>
  <si>
    <t>767</t>
  </si>
  <si>
    <t>Konstrukce doplňkové stavební (zámečnické)</t>
  </si>
  <si>
    <t>91</t>
  </si>
  <si>
    <t>767312733R00</t>
  </si>
  <si>
    <t>Montáž zástěny</t>
  </si>
  <si>
    <t>767_</t>
  </si>
  <si>
    <t>92</t>
  </si>
  <si>
    <t>55484416.A</t>
  </si>
  <si>
    <t>Stěna sprchová boční pevná do 72 cm</t>
  </si>
  <si>
    <t>771</t>
  </si>
  <si>
    <t>Podlahy z dlaždic</t>
  </si>
  <si>
    <t>93</t>
  </si>
  <si>
    <t>771101210R00</t>
  </si>
  <si>
    <t>Penetrace podkladu pod dlažby</t>
  </si>
  <si>
    <t>771_</t>
  </si>
  <si>
    <t>77_</t>
  </si>
  <si>
    <t>včetně soklíků</t>
  </si>
  <si>
    <t>94</t>
  </si>
  <si>
    <t>771577976R00</t>
  </si>
  <si>
    <t>Ukončovací profil výšky 10 mm</t>
  </si>
  <si>
    <t>95</t>
  </si>
  <si>
    <t>771101310R00</t>
  </si>
  <si>
    <t>Vyčištění keramické dlažby</t>
  </si>
  <si>
    <t>finální úklid (obklad, dlažba, sokl)</t>
  </si>
  <si>
    <t>96</t>
  </si>
  <si>
    <t>771575109RU9</t>
  </si>
  <si>
    <t>Montáž podlah keram., tmel, 30x30 cm</t>
  </si>
  <si>
    <t>včetně lepidla a spárovací hmoty</t>
  </si>
  <si>
    <t>97</t>
  </si>
  <si>
    <t>597642030</t>
  </si>
  <si>
    <t>Dlažba  300x300x9 mm</t>
  </si>
  <si>
    <t xml:space="preserve">24*1,1   </t>
  </si>
  <si>
    <t>R11B</t>
  </si>
  <si>
    <t>98</t>
  </si>
  <si>
    <t>771130111R00</t>
  </si>
  <si>
    <t>Obklad soklíků rovných do tmele výšky do 100 mm</t>
  </si>
  <si>
    <t>99</t>
  </si>
  <si>
    <t>59764241</t>
  </si>
  <si>
    <t>Dlažba sokl 300x80x9 mm</t>
  </si>
  <si>
    <t>100</t>
  </si>
  <si>
    <t>771579792R00</t>
  </si>
  <si>
    <t>Příplatek za podlahy keram.v omezeném prostoru</t>
  </si>
  <si>
    <t>101</t>
  </si>
  <si>
    <t>771101142R00</t>
  </si>
  <si>
    <t>Provedení hydroizol. stěrky pod dlažby dvouvrstvé</t>
  </si>
  <si>
    <t>102</t>
  </si>
  <si>
    <t>23521590.A</t>
  </si>
  <si>
    <t>Stěrka hydroizolační 1-složková</t>
  </si>
  <si>
    <t>kg</t>
  </si>
  <si>
    <t>103</t>
  </si>
  <si>
    <t>771111131R00</t>
  </si>
  <si>
    <t>Podlahy spárování epoxidem</t>
  </si>
  <si>
    <t>styk obklad/dlažba, nová/stav. dlažba</t>
  </si>
  <si>
    <t>104</t>
  </si>
  <si>
    <t>771111121R00</t>
  </si>
  <si>
    <t>Izolace těsnícími pásy mezi podlahou a stěnou</t>
  </si>
  <si>
    <t>105</t>
  </si>
  <si>
    <t>771571905R00</t>
  </si>
  <si>
    <t>Opravy podlah keramických z keramických lepených do 12 ks/m2</t>
  </si>
  <si>
    <t>v plavčíkárně pro ventil  pro napojení gumové hadice</t>
  </si>
  <si>
    <t>106</t>
  </si>
  <si>
    <t>59761001</t>
  </si>
  <si>
    <t>Dlažba keramická hutná hladká do interiéru</t>
  </si>
  <si>
    <t>107</t>
  </si>
  <si>
    <t>998771101R00</t>
  </si>
  <si>
    <t>Přesun hmot pro podlahy z dlaždic, výšky do 6 m</t>
  </si>
  <si>
    <t>781</t>
  </si>
  <si>
    <t>Obklady (keramické)</t>
  </si>
  <si>
    <t>108</t>
  </si>
  <si>
    <t>781415016RT3</t>
  </si>
  <si>
    <t>Montáž obkladů stěn, porovin.,tmel, nad 20x25 cm</t>
  </si>
  <si>
    <t>781_</t>
  </si>
  <si>
    <t>78_</t>
  </si>
  <si>
    <t>včetně temele a spárovací hmoty</t>
  </si>
  <si>
    <t>109</t>
  </si>
  <si>
    <t>obkladačka 30x60 cm</t>
  </si>
  <si>
    <t xml:space="preserve">80*1,1   </t>
  </si>
  <si>
    <t>110</t>
  </si>
  <si>
    <t>781101210R00</t>
  </si>
  <si>
    <t>Penetrace podkladu pod obklady</t>
  </si>
  <si>
    <t>111</t>
  </si>
  <si>
    <t>781101142R00</t>
  </si>
  <si>
    <t>Hydroizolační stěrka dvouvrstvá pod obklady</t>
  </si>
  <si>
    <t>112</t>
  </si>
  <si>
    <t>113</t>
  </si>
  <si>
    <t>781111121R00</t>
  </si>
  <si>
    <t>Izolace pod obklad těsnícími pásy pro styčné nebo dilatační spáry</t>
  </si>
  <si>
    <t>sprcha</t>
  </si>
  <si>
    <t>114</t>
  </si>
  <si>
    <t>781111141R00</t>
  </si>
  <si>
    <t>Příplatek k montáži obkladů vnitřních keramických hladkých lepených flexibilním lepidlem</t>
  </si>
  <si>
    <t>115</t>
  </si>
  <si>
    <t>781497114R00</t>
  </si>
  <si>
    <t>Plastové profily ukončovací lepené flexibilním lepidlem</t>
  </si>
  <si>
    <t>116</t>
  </si>
  <si>
    <t>781111131R00</t>
  </si>
  <si>
    <t>Spárování vnitřních obkladů epoxidem</t>
  </si>
  <si>
    <t>vnitřní svislé kouty</t>
  </si>
  <si>
    <t>117</t>
  </si>
  <si>
    <t>781111116R00</t>
  </si>
  <si>
    <t>Otvor v obkladačce</t>
  </si>
  <si>
    <t>118</t>
  </si>
  <si>
    <t>998781101R00</t>
  </si>
  <si>
    <t>Přesun hmot pro obklady keramické, výšky do 6 m</t>
  </si>
  <si>
    <t>783</t>
  </si>
  <si>
    <t>Nátěry</t>
  </si>
  <si>
    <t>119</t>
  </si>
  <si>
    <t>783201821R00</t>
  </si>
  <si>
    <t>Odstranění nátěrů z kovových konstrukcí opálením/obroušení (dveřní zárubně, potrubí)</t>
  </si>
  <si>
    <t>783_</t>
  </si>
  <si>
    <t>120</t>
  </si>
  <si>
    <t>783201831R00</t>
  </si>
  <si>
    <t>Odstr. nátěrů z kovových konstr. chem.odstraňovači</t>
  </si>
  <si>
    <t>ě)</t>
  </si>
  <si>
    <t>121</t>
  </si>
  <si>
    <t>783226100R00</t>
  </si>
  <si>
    <t>Nátěr syntetický kovových konstrukcí základní</t>
  </si>
  <si>
    <t>122</t>
  </si>
  <si>
    <t>783222100R00</t>
  </si>
  <si>
    <t>Nátěr syntetický kovových konstrukcí dvojnásobný</t>
  </si>
  <si>
    <t>krycí nátěr</t>
  </si>
  <si>
    <t>784</t>
  </si>
  <si>
    <t>Malby</t>
  </si>
  <si>
    <t>123</t>
  </si>
  <si>
    <t>784191201R00</t>
  </si>
  <si>
    <t>Penetrace podkladu hloubková 1x</t>
  </si>
  <si>
    <t>784_</t>
  </si>
  <si>
    <t>včetně materiálu</t>
  </si>
  <si>
    <t>124</t>
  </si>
  <si>
    <t>784011221RT2</t>
  </si>
  <si>
    <t>Zakrytí předmětů, včetně odstranění</t>
  </si>
  <si>
    <t>zakrytí oken, dveří a zařizovacích předmětů</t>
  </si>
  <si>
    <t>125</t>
  </si>
  <si>
    <t>784402801R00</t>
  </si>
  <si>
    <t>Odstranění malby oškrábáním v místnosti H do 3,8 m</t>
  </si>
  <si>
    <t>126</t>
  </si>
  <si>
    <t>784497941R00</t>
  </si>
  <si>
    <t>Rozmývání podkladu, místnost H do 3,8 m</t>
  </si>
  <si>
    <t>127</t>
  </si>
  <si>
    <t>784011222RT2</t>
  </si>
  <si>
    <t>Zakrytí podlah, včetně odstranění</t>
  </si>
  <si>
    <t>128</t>
  </si>
  <si>
    <t>784245212R00</t>
  </si>
  <si>
    <t>Dvojnásobné bílé malby ze směsi za sucha dobře otěruvzdorných v místnostech do 3,80 m</t>
  </si>
  <si>
    <t>Ostatní konstrukce a práce, bourání</t>
  </si>
  <si>
    <t>129</t>
  </si>
  <si>
    <t>9        R03</t>
  </si>
  <si>
    <t>Stavební nepředvídané práce</t>
  </si>
  <si>
    <t>h</t>
  </si>
  <si>
    <t>9_</t>
  </si>
  <si>
    <t>130</t>
  </si>
  <si>
    <t>9        R04</t>
  </si>
  <si>
    <t>Zakreslení skutečného provedení</t>
  </si>
  <si>
    <t>Různé dokončovací konstrukce a práce na pozemních stavbách</t>
  </si>
  <si>
    <t>131</t>
  </si>
  <si>
    <t>952901111R00</t>
  </si>
  <si>
    <t>Vyčištění budov o výšce podlaží do 4 m</t>
  </si>
  <si>
    <t>95_</t>
  </si>
  <si>
    <t>Bourání konstrukcí</t>
  </si>
  <si>
    <t>132</t>
  </si>
  <si>
    <t>968071125R00</t>
  </si>
  <si>
    <t>Vyvěšení, zavěšení křídel dveří pl. 2 m2</t>
  </si>
  <si>
    <t>96_</t>
  </si>
  <si>
    <t>vyvěšení a zavěšení dveřních křídel (3 ks)</t>
  </si>
  <si>
    <t>133</t>
  </si>
  <si>
    <t>962200011RAB</t>
  </si>
  <si>
    <t>Bourání příček z cihel pálených</t>
  </si>
  <si>
    <t xml:space="preserve">1,5*2,2   </t>
  </si>
  <si>
    <t>134</t>
  </si>
  <si>
    <t>965081713RT1</t>
  </si>
  <si>
    <t>Bourání dlažeb keramických tl.10 mm, nad 1 m2</t>
  </si>
  <si>
    <t>135</t>
  </si>
  <si>
    <t>965042141RT1</t>
  </si>
  <si>
    <t>Bourání mazanin betonových tl. 10 cm, nad 4 m2</t>
  </si>
  <si>
    <t>m3</t>
  </si>
  <si>
    <t>Prorážení otvorů a ostatní bourací práce</t>
  </si>
  <si>
    <t>136</t>
  </si>
  <si>
    <t>978021191R00</t>
  </si>
  <si>
    <t>Otlučení vnitřních stěn do 100% - keramický obklad</t>
  </si>
  <si>
    <t>97_</t>
  </si>
  <si>
    <t>137</t>
  </si>
  <si>
    <t>974031143R00</t>
  </si>
  <si>
    <t>Vysekání rýh ve zdi cihelné  do 7 x 10 cm</t>
  </si>
  <si>
    <t>HH01</t>
  </si>
  <si>
    <t>Budovy občanské výstavby</t>
  </si>
  <si>
    <t>138</t>
  </si>
  <si>
    <t>998011001R00</t>
  </si>
  <si>
    <t>Přesun hmot pro budovy zděné výšky do 6 m</t>
  </si>
  <si>
    <t>HH01_</t>
  </si>
  <si>
    <t>MM21</t>
  </si>
  <si>
    <t>Elektromontáže</t>
  </si>
  <si>
    <t>MP</t>
  </si>
  <si>
    <t>139</t>
  </si>
  <si>
    <t>210113501R00</t>
  </si>
  <si>
    <t>Demontáž spínačů a zásuvek se zachováním funkčnosti, zpětná montáž nových spínačů a zásuvek po provedení oprav + LED osvětlenísvětla + revize</t>
  </si>
  <si>
    <t>MM21_</t>
  </si>
  <si>
    <t>včetně dodávky nových spínačů (10 ks) a zásuvek (2 ks) + nová LED svítidla</t>
  </si>
  <si>
    <t>SS</t>
  </si>
  <si>
    <t>Přesuny sutí</t>
  </si>
  <si>
    <t>140</t>
  </si>
  <si>
    <t>979081111R00</t>
  </si>
  <si>
    <t>Odvoz suti a vybour. hmot na skládku do 1 km</t>
  </si>
  <si>
    <t>SS_</t>
  </si>
  <si>
    <t>141</t>
  </si>
  <si>
    <t>979081121R00</t>
  </si>
  <si>
    <t>Příplatek k odvozu za každý další 1 km</t>
  </si>
  <si>
    <t xml:space="preserve">9,12059*4   </t>
  </si>
  <si>
    <t>142</t>
  </si>
  <si>
    <t>979082111R00</t>
  </si>
  <si>
    <t>Vnitrostaveništní doprava suti do 10 m</t>
  </si>
  <si>
    <t>143</t>
  </si>
  <si>
    <t>979082121R00</t>
  </si>
  <si>
    <t>Příplatek k vnitrost. dopravě suti za dalších 5 m</t>
  </si>
  <si>
    <t>144</t>
  </si>
  <si>
    <t>979990107R00</t>
  </si>
  <si>
    <t>Poplatek za uložení suti - směs betonu, cihel, dřeva, skupina odpadu 170904</t>
  </si>
  <si>
    <t>Ostatní materiál</t>
  </si>
  <si>
    <t>OM</t>
  </si>
  <si>
    <t>Z999</t>
  </si>
  <si>
    <t>145</t>
  </si>
  <si>
    <t>5512729012</t>
  </si>
  <si>
    <t>Šroubení "H"  přímé</t>
  </si>
  <si>
    <t>Z999_</t>
  </si>
  <si>
    <t>Z_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</si>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</sst>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5"/>
  <sheetViews>
    <sheetView workbookViewId="0">
      <selection activeCell="A32" sqref="A32:I32"/>
    </sheetView>
  </sheetViews>
  <sheetFormatPr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9" ht="30" customHeight="1" x14ac:dyDescent="0.2">
      <c r="A1" s="62" t="s">
        <v>585</v>
      </c>
      <c r="B1" s="36"/>
      <c r="C1" s="36"/>
      <c r="D1" s="36"/>
      <c r="E1" s="36"/>
      <c r="F1" s="36"/>
      <c r="G1" s="36"/>
      <c r="H1" s="36"/>
      <c r="I1" s="36"/>
    </row>
    <row r="2" spans="1:9" ht="25.5" customHeight="1" x14ac:dyDescent="0.2">
      <c r="A2" s="63" t="s">
        <v>1</v>
      </c>
      <c r="B2" s="64"/>
      <c r="C2" s="18" t="s">
        <v>2</v>
      </c>
      <c r="D2" s="22"/>
      <c r="E2" s="22" t="s">
        <v>5</v>
      </c>
      <c r="F2" s="22"/>
      <c r="G2" s="22"/>
      <c r="H2" s="22" t="s">
        <v>586</v>
      </c>
      <c r="I2" s="24"/>
    </row>
    <row r="3" spans="1:9" ht="25.5" customHeight="1" x14ac:dyDescent="0.2">
      <c r="A3" s="65" t="s">
        <v>6</v>
      </c>
      <c r="B3" s="36"/>
      <c r="C3" s="1"/>
      <c r="D3" s="1"/>
      <c r="E3" s="1" t="s">
        <v>8</v>
      </c>
      <c r="F3" s="1" t="s">
        <v>9</v>
      </c>
      <c r="G3" s="1"/>
      <c r="H3" s="1" t="s">
        <v>586</v>
      </c>
      <c r="I3" s="25"/>
    </row>
    <row r="4" spans="1:9" ht="25.5" customHeight="1" x14ac:dyDescent="0.2">
      <c r="A4" s="65" t="s">
        <v>10</v>
      </c>
      <c r="B4" s="36"/>
      <c r="C4" s="1" t="s">
        <v>11</v>
      </c>
      <c r="D4" s="1"/>
      <c r="E4" s="1" t="s">
        <v>13</v>
      </c>
      <c r="F4" s="1"/>
      <c r="G4" s="1"/>
      <c r="H4" s="1" t="s">
        <v>586</v>
      </c>
      <c r="I4" s="25"/>
    </row>
    <row r="5" spans="1:9" ht="25.5" customHeight="1" x14ac:dyDescent="0.2">
      <c r="A5" s="65" t="s">
        <v>7</v>
      </c>
      <c r="B5" s="36"/>
      <c r="C5" s="1"/>
      <c r="D5" s="1"/>
      <c r="E5" s="1" t="s">
        <v>12</v>
      </c>
      <c r="F5" s="1"/>
      <c r="G5" s="1"/>
      <c r="H5" s="1" t="s">
        <v>587</v>
      </c>
      <c r="I5" s="26">
        <v>145</v>
      </c>
    </row>
    <row r="6" spans="1:9" ht="25.5" customHeight="1" x14ac:dyDescent="0.2">
      <c r="A6" s="66" t="s">
        <v>14</v>
      </c>
      <c r="B6" s="67"/>
      <c r="C6" s="23"/>
      <c r="D6" s="23"/>
      <c r="E6" s="23" t="s">
        <v>16</v>
      </c>
      <c r="F6" s="23"/>
      <c r="G6" s="23"/>
      <c r="H6" s="23" t="s">
        <v>588</v>
      </c>
      <c r="I6" s="27"/>
    </row>
    <row r="7" spans="1:9" ht="25.5" customHeight="1" x14ac:dyDescent="0.2">
      <c r="A7" s="68" t="s">
        <v>589</v>
      </c>
      <c r="B7" s="69"/>
      <c r="C7" s="69"/>
      <c r="D7" s="69"/>
      <c r="E7" s="69"/>
      <c r="F7" s="69"/>
      <c r="G7" s="69"/>
      <c r="H7" s="69"/>
      <c r="I7" s="69"/>
    </row>
    <row r="8" spans="1:9" ht="25.5" customHeight="1" x14ac:dyDescent="0.2">
      <c r="A8" s="33" t="s">
        <v>590</v>
      </c>
      <c r="B8" s="70" t="s">
        <v>591</v>
      </c>
      <c r="C8" s="71"/>
      <c r="D8" s="33" t="s">
        <v>592</v>
      </c>
      <c r="E8" s="70" t="s">
        <v>593</v>
      </c>
      <c r="F8" s="71"/>
      <c r="G8" s="33" t="s">
        <v>594</v>
      </c>
      <c r="H8" s="70" t="s">
        <v>595</v>
      </c>
      <c r="I8" s="71"/>
    </row>
    <row r="9" spans="1:9" ht="15" x14ac:dyDescent="0.2">
      <c r="A9" s="72" t="s">
        <v>596</v>
      </c>
      <c r="B9" s="29" t="s">
        <v>597</v>
      </c>
      <c r="C9" s="30">
        <f>SUM('Stavební rozpočet'!R8:R201)</f>
        <v>0</v>
      </c>
      <c r="D9" s="76" t="s">
        <v>598</v>
      </c>
      <c r="E9" s="74"/>
      <c r="F9" s="30"/>
      <c r="G9" s="76" t="s">
        <v>599</v>
      </c>
      <c r="H9" s="74"/>
      <c r="I9" s="30"/>
    </row>
    <row r="10" spans="1:9" ht="15" x14ac:dyDescent="0.2">
      <c r="A10" s="72"/>
      <c r="B10" s="29" t="s">
        <v>29</v>
      </c>
      <c r="C10" s="30">
        <f>SUM('Stavební rozpočet'!S8:S201)</f>
        <v>0</v>
      </c>
      <c r="D10" s="76" t="s">
        <v>600</v>
      </c>
      <c r="E10" s="74"/>
      <c r="F10" s="30"/>
      <c r="G10" s="76" t="s">
        <v>601</v>
      </c>
      <c r="H10" s="74"/>
      <c r="I10" s="30"/>
    </row>
    <row r="11" spans="1:9" ht="15" x14ac:dyDescent="0.2">
      <c r="A11" s="72" t="s">
        <v>602</v>
      </c>
      <c r="B11" s="29" t="s">
        <v>597</v>
      </c>
      <c r="C11" s="30">
        <f>SUM('Stavební rozpočet'!T8:T201)</f>
        <v>0</v>
      </c>
      <c r="D11" s="76" t="s">
        <v>603</v>
      </c>
      <c r="E11" s="74"/>
      <c r="F11" s="30"/>
      <c r="G11" s="76" t="s">
        <v>604</v>
      </c>
      <c r="H11" s="74"/>
      <c r="I11" s="30"/>
    </row>
    <row r="12" spans="1:9" ht="15" x14ac:dyDescent="0.2">
      <c r="A12" s="72"/>
      <c r="B12" s="29" t="s">
        <v>29</v>
      </c>
      <c r="C12" s="30">
        <f>SUM('Stavební rozpočet'!U8:U201)</f>
        <v>0</v>
      </c>
      <c r="D12" s="76"/>
      <c r="E12" s="74"/>
      <c r="F12" s="30"/>
      <c r="G12" s="76" t="s">
        <v>605</v>
      </c>
      <c r="H12" s="74"/>
      <c r="I12" s="30"/>
    </row>
    <row r="13" spans="1:9" ht="15" x14ac:dyDescent="0.2">
      <c r="A13" s="72" t="s">
        <v>606</v>
      </c>
      <c r="B13" s="29" t="s">
        <v>597</v>
      </c>
      <c r="C13" s="30">
        <f>SUM('Stavební rozpočet'!V8:V201)</f>
        <v>0</v>
      </c>
      <c r="D13" s="76"/>
      <c r="E13" s="74"/>
      <c r="F13" s="30"/>
      <c r="G13" s="76" t="s">
        <v>607</v>
      </c>
      <c r="H13" s="74"/>
      <c r="I13" s="30"/>
    </row>
    <row r="14" spans="1:9" ht="15" x14ac:dyDescent="0.2">
      <c r="A14" s="72"/>
      <c r="B14" s="29" t="s">
        <v>29</v>
      </c>
      <c r="C14" s="30">
        <f>SUM('Stavební rozpočet'!W8:W201)</f>
        <v>0</v>
      </c>
      <c r="D14" s="76"/>
      <c r="E14" s="74"/>
      <c r="F14" s="30"/>
      <c r="G14" s="76" t="s">
        <v>608</v>
      </c>
      <c r="H14" s="74"/>
      <c r="I14" s="30"/>
    </row>
    <row r="15" spans="1:9" ht="15.75" x14ac:dyDescent="0.2">
      <c r="A15" s="73" t="s">
        <v>576</v>
      </c>
      <c r="B15" s="74"/>
      <c r="C15" s="30">
        <f>SUM('Stavební rozpočet'!X8:X201)</f>
        <v>0</v>
      </c>
      <c r="D15" s="76"/>
      <c r="E15" s="74"/>
      <c r="F15" s="30"/>
      <c r="G15" s="28"/>
      <c r="H15" s="29"/>
      <c r="I15" s="30"/>
    </row>
    <row r="16" spans="1:9" ht="15.75" x14ac:dyDescent="0.2">
      <c r="A16" s="73" t="s">
        <v>609</v>
      </c>
      <c r="B16" s="74"/>
      <c r="C16" s="30">
        <f>SUM('Stavební rozpočet'!P8:P201)</f>
        <v>0</v>
      </c>
      <c r="D16" s="76"/>
      <c r="E16" s="74"/>
      <c r="F16" s="30"/>
      <c r="G16" s="28"/>
      <c r="H16" s="29"/>
      <c r="I16" s="30"/>
    </row>
    <row r="17" spans="1:9" ht="15.75" x14ac:dyDescent="0.2">
      <c r="A17" s="73" t="s">
        <v>610</v>
      </c>
      <c r="B17" s="74"/>
      <c r="C17" s="30">
        <f>SUM(C9:C16)</f>
        <v>0</v>
      </c>
      <c r="D17" s="73" t="s">
        <v>611</v>
      </c>
      <c r="E17" s="75"/>
      <c r="F17" s="30">
        <f>SUM(F9:F16)</f>
        <v>0</v>
      </c>
      <c r="G17" s="73" t="s">
        <v>612</v>
      </c>
      <c r="H17" s="75"/>
      <c r="I17" s="30">
        <f>SUM(I9:I16)</f>
        <v>0</v>
      </c>
    </row>
    <row r="18" spans="1:9" ht="15.75" x14ac:dyDescent="0.2">
      <c r="A18" s="21"/>
      <c r="B18" s="21"/>
      <c r="C18" s="21"/>
      <c r="D18" s="73" t="s">
        <v>613</v>
      </c>
      <c r="E18" s="75"/>
      <c r="F18" s="30"/>
      <c r="G18" s="73" t="s">
        <v>614</v>
      </c>
      <c r="H18" s="75"/>
      <c r="I18" s="30"/>
    </row>
    <row r="19" spans="1:9" ht="15.75" x14ac:dyDescent="0.2">
      <c r="A19" s="21"/>
      <c r="B19" s="21"/>
      <c r="C19" s="21"/>
      <c r="D19" s="21"/>
      <c r="E19" s="21"/>
      <c r="F19" s="21"/>
      <c r="G19" s="32"/>
      <c r="H19" s="32"/>
      <c r="I19" s="21"/>
    </row>
    <row r="20" spans="1:9" ht="15.75" x14ac:dyDescent="0.2">
      <c r="A20" s="21"/>
      <c r="B20" s="21"/>
      <c r="C20" s="21"/>
      <c r="D20" s="21"/>
      <c r="E20" s="21"/>
      <c r="F20" s="21"/>
      <c r="G20" s="32"/>
      <c r="H20" s="32"/>
      <c r="I20" s="21"/>
    </row>
    <row r="21" spans="1:9" ht="15" x14ac:dyDescent="0.2">
      <c r="A21" s="21"/>
      <c r="B21" s="21"/>
      <c r="C21" s="21"/>
      <c r="D21" s="21"/>
      <c r="E21" s="21"/>
      <c r="F21" s="21"/>
      <c r="G21" s="21"/>
      <c r="H21" s="21"/>
      <c r="I21" s="21"/>
    </row>
    <row r="22" spans="1:9" ht="15.75" x14ac:dyDescent="0.2">
      <c r="A22" s="77" t="s">
        <v>615</v>
      </c>
      <c r="B22" s="78"/>
      <c r="C22" s="31">
        <f>SUM('Stavební rozpočet'!Z9:Z201)*(1-C18/100)</f>
        <v>0</v>
      </c>
      <c r="D22" s="21"/>
      <c r="E22" s="21"/>
      <c r="F22" s="21"/>
      <c r="G22" s="21"/>
      <c r="H22" s="21"/>
      <c r="I22" s="21"/>
    </row>
    <row r="23" spans="1:9" ht="15.75" x14ac:dyDescent="0.2">
      <c r="A23" s="77" t="s">
        <v>616</v>
      </c>
      <c r="B23" s="78"/>
      <c r="C23" s="31">
        <f>SUM('Stavební rozpočet'!AA9:AA201)*(1-C18/100)</f>
        <v>0</v>
      </c>
      <c r="D23" s="77" t="s">
        <v>617</v>
      </c>
      <c r="E23" s="78"/>
      <c r="F23" s="31">
        <f>ROUND(C23*(15/100),2)</f>
        <v>0</v>
      </c>
      <c r="G23" s="77" t="s">
        <v>618</v>
      </c>
      <c r="H23" s="78"/>
      <c r="I23" s="31">
        <f>SUM(C22:C24)</f>
        <v>0</v>
      </c>
    </row>
    <row r="24" spans="1:9" ht="15.75" x14ac:dyDescent="0.2">
      <c r="A24" s="77" t="s">
        <v>619</v>
      </c>
      <c r="B24" s="78"/>
      <c r="C24" s="31">
        <f>SUM('Stavební rozpočet'!AB9:AB201)*(1-C18/100)+(F17+I17+F18+I18+I19+I20)</f>
        <v>0</v>
      </c>
      <c r="D24" s="77" t="s">
        <v>620</v>
      </c>
      <c r="E24" s="78"/>
      <c r="F24" s="31">
        <f>ROUND(C24*(21/100),2)</f>
        <v>0</v>
      </c>
      <c r="G24" s="77" t="s">
        <v>621</v>
      </c>
      <c r="H24" s="78"/>
      <c r="I24" s="31">
        <f>F23+F24+I23</f>
        <v>0</v>
      </c>
    </row>
    <row r="25" spans="1:9" ht="15" x14ac:dyDescent="0.2">
      <c r="A25" s="21"/>
      <c r="B25" s="21"/>
      <c r="C25" s="21"/>
      <c r="D25" s="21"/>
      <c r="E25" s="21"/>
      <c r="F25" s="21"/>
      <c r="G25" s="21"/>
      <c r="H25" s="21"/>
      <c r="I25" s="21"/>
    </row>
    <row r="26" spans="1:9" ht="15" x14ac:dyDescent="0.2">
      <c r="A26" s="79" t="s">
        <v>8</v>
      </c>
      <c r="B26" s="80"/>
      <c r="C26" s="81"/>
      <c r="D26" s="79" t="s">
        <v>5</v>
      </c>
      <c r="E26" s="80"/>
      <c r="F26" s="81"/>
      <c r="G26" s="79" t="s">
        <v>13</v>
      </c>
      <c r="H26" s="80"/>
      <c r="I26" s="81"/>
    </row>
    <row r="27" spans="1:9" x14ac:dyDescent="0.2">
      <c r="A27" s="82"/>
      <c r="B27" s="83"/>
      <c r="C27" s="84"/>
      <c r="D27" s="82"/>
      <c r="E27" s="83"/>
      <c r="F27" s="84"/>
      <c r="G27" s="82"/>
      <c r="H27" s="83"/>
      <c r="I27" s="84"/>
    </row>
    <row r="28" spans="1:9" x14ac:dyDescent="0.2">
      <c r="A28" s="82"/>
      <c r="B28" s="83"/>
      <c r="C28" s="84"/>
      <c r="D28" s="82"/>
      <c r="E28" s="83"/>
      <c r="F28" s="84"/>
      <c r="G28" s="82"/>
      <c r="H28" s="83"/>
      <c r="I28" s="84"/>
    </row>
    <row r="29" spans="1:9" x14ac:dyDescent="0.2">
      <c r="A29" s="82"/>
      <c r="B29" s="83"/>
      <c r="C29" s="84"/>
      <c r="D29" s="82"/>
      <c r="E29" s="83"/>
      <c r="F29" s="84"/>
      <c r="G29" s="82"/>
      <c r="H29" s="83"/>
      <c r="I29" s="84"/>
    </row>
    <row r="30" spans="1:9" ht="15" x14ac:dyDescent="0.2">
      <c r="A30" s="85" t="s">
        <v>622</v>
      </c>
      <c r="B30" s="86"/>
      <c r="C30" s="87"/>
      <c r="D30" s="85" t="s">
        <v>622</v>
      </c>
      <c r="E30" s="86"/>
      <c r="F30" s="87"/>
      <c r="G30" s="85" t="s">
        <v>622</v>
      </c>
      <c r="H30" s="86"/>
      <c r="I30" s="87"/>
    </row>
    <row r="31" spans="1:9" ht="15" x14ac:dyDescent="0.2">
      <c r="A31" s="34" t="s">
        <v>51</v>
      </c>
      <c r="B31" s="21"/>
      <c r="C31" s="21"/>
      <c r="D31" s="21"/>
      <c r="E31" s="21"/>
      <c r="F31" s="21"/>
      <c r="G31" s="21"/>
      <c r="H31" s="21"/>
      <c r="I31" s="21"/>
    </row>
    <row r="32" spans="1:9" ht="0" hidden="1" customHeight="1" x14ac:dyDescent="0.2">
      <c r="A32" s="88"/>
      <c r="B32" s="83"/>
      <c r="C32" s="83"/>
      <c r="D32" s="83"/>
      <c r="E32" s="83"/>
      <c r="F32" s="83"/>
      <c r="G32" s="83"/>
      <c r="H32" s="83"/>
      <c r="I32" s="83"/>
    </row>
    <row r="33" spans="1:9" ht="15" x14ac:dyDescent="0.2">
      <c r="A33" s="21"/>
      <c r="B33" s="21"/>
      <c r="C33" s="21"/>
      <c r="D33" s="21"/>
      <c r="E33" s="21"/>
      <c r="F33" s="21"/>
      <c r="G33" s="21"/>
      <c r="H33" s="21"/>
      <c r="I33" s="21"/>
    </row>
    <row r="34" spans="1:9" ht="15" x14ac:dyDescent="0.2">
      <c r="A34" s="21"/>
      <c r="B34" s="21"/>
      <c r="C34" s="21"/>
      <c r="D34" s="21"/>
      <c r="E34" s="21"/>
      <c r="F34" s="21"/>
      <c r="G34" s="21"/>
      <c r="H34" s="21"/>
      <c r="I34" s="21"/>
    </row>
    <row r="35" spans="1:9" ht="15" x14ac:dyDescent="0.2">
      <c r="A35" s="21"/>
      <c r="B35" s="21"/>
      <c r="C35" s="21"/>
      <c r="D35" s="21"/>
      <c r="E35" s="21"/>
      <c r="F35" s="21"/>
      <c r="G35" s="21"/>
      <c r="H35" s="21"/>
      <c r="I35" s="21"/>
    </row>
  </sheetData>
  <sheetProtection formatCells="0" formatColumns="0" formatRows="0" insertColumns="0" insertRows="0" insertHyperlinks="0" deleteColumns="0" deleteRows="0" sort="0" autoFilter="0" pivotTables="0"/>
  <mergeCells count="51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204"/>
  <sheetViews>
    <sheetView tabSelected="1" topLeftCell="A122" workbookViewId="0">
      <selection activeCell="B144" sqref="B144"/>
    </sheetView>
  </sheetViews>
  <sheetFormatPr defaultColWidth="12.140625" defaultRowHeight="12.75" x14ac:dyDescent="0.2"/>
  <cols>
    <col min="1" max="1" width="3.7109375" style="2" customWidth="1"/>
    <col min="2" max="2" width="6.85546875" style="1" customWidth="1"/>
    <col min="3" max="3" width="13.85546875" style="1" customWidth="1"/>
    <col min="4" max="4" width="54.28515625" customWidth="1"/>
    <col min="5" max="5" width="4.285156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14" max="48" width="9.140625" hidden="1" customWidth="1"/>
  </cols>
  <sheetData>
    <row r="1" spans="1:43" ht="25.5" customHeight="1" x14ac:dyDescent="0.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43" ht="25.5" customHeight="1" x14ac:dyDescent="0.2">
      <c r="A2" s="37" t="s">
        <v>1</v>
      </c>
      <c r="B2" s="38"/>
      <c r="C2" s="38"/>
      <c r="D2" s="4" t="s">
        <v>2</v>
      </c>
      <c r="E2" s="38" t="s">
        <v>3</v>
      </c>
      <c r="F2" s="38"/>
      <c r="G2" s="38" t="s">
        <v>4</v>
      </c>
      <c r="H2" s="38"/>
      <c r="I2" s="3" t="s">
        <v>5</v>
      </c>
      <c r="J2" s="38"/>
      <c r="K2" s="38"/>
      <c r="L2" s="38"/>
      <c r="M2" s="43"/>
    </row>
    <row r="3" spans="1:43" ht="25.5" customHeight="1" x14ac:dyDescent="0.2">
      <c r="A3" s="39" t="s">
        <v>6</v>
      </c>
      <c r="B3" s="40"/>
      <c r="C3" s="40"/>
      <c r="D3" s="5"/>
      <c r="E3" s="40" t="s">
        <v>7</v>
      </c>
      <c r="F3" s="40"/>
      <c r="G3" s="40"/>
      <c r="H3" s="40"/>
      <c r="I3" s="5" t="s">
        <v>8</v>
      </c>
      <c r="J3" s="40" t="s">
        <v>9</v>
      </c>
      <c r="K3" s="40"/>
      <c r="L3" s="40"/>
      <c r="M3" s="44"/>
    </row>
    <row r="4" spans="1:43" ht="25.5" customHeight="1" x14ac:dyDescent="0.2">
      <c r="A4" s="39" t="s">
        <v>10</v>
      </c>
      <c r="B4" s="40"/>
      <c r="C4" s="40"/>
      <c r="D4" s="5" t="s">
        <v>11</v>
      </c>
      <c r="E4" s="40" t="s">
        <v>12</v>
      </c>
      <c r="F4" s="40"/>
      <c r="G4" s="40"/>
      <c r="H4" s="40"/>
      <c r="I4" s="5" t="s">
        <v>13</v>
      </c>
      <c r="J4" s="40"/>
      <c r="K4" s="40"/>
      <c r="L4" s="40"/>
      <c r="M4" s="44"/>
    </row>
    <row r="5" spans="1:43" ht="25.5" customHeight="1" x14ac:dyDescent="0.2">
      <c r="A5" s="41" t="s">
        <v>14</v>
      </c>
      <c r="B5" s="42"/>
      <c r="C5" s="42"/>
      <c r="D5" s="6"/>
      <c r="E5" s="42" t="s">
        <v>15</v>
      </c>
      <c r="F5" s="42"/>
      <c r="G5" s="42"/>
      <c r="H5" s="42"/>
      <c r="I5" s="6" t="s">
        <v>16</v>
      </c>
      <c r="J5" s="42"/>
      <c r="K5" s="42"/>
      <c r="L5" s="42"/>
      <c r="M5" s="45"/>
    </row>
    <row r="6" spans="1:43" x14ac:dyDescent="0.2">
      <c r="A6" s="46" t="s">
        <v>17</v>
      </c>
      <c r="B6" s="48" t="s">
        <v>18</v>
      </c>
      <c r="C6" s="48" t="s">
        <v>19</v>
      </c>
      <c r="D6" s="7" t="s">
        <v>20</v>
      </c>
      <c r="E6" s="50" t="s">
        <v>21</v>
      </c>
      <c r="F6" s="50" t="s">
        <v>22</v>
      </c>
      <c r="G6" s="52" t="s">
        <v>23</v>
      </c>
      <c r="H6" s="54" t="s">
        <v>24</v>
      </c>
      <c r="I6" s="52"/>
      <c r="J6" s="55"/>
      <c r="K6" s="54" t="s">
        <v>25</v>
      </c>
      <c r="L6" s="55"/>
      <c r="M6" s="56" t="s">
        <v>26</v>
      </c>
    </row>
    <row r="7" spans="1:43" x14ac:dyDescent="0.2">
      <c r="A7" s="47"/>
      <c r="B7" s="49"/>
      <c r="C7" s="49"/>
      <c r="D7" s="8" t="s">
        <v>27</v>
      </c>
      <c r="E7" s="51"/>
      <c r="F7" s="51"/>
      <c r="G7" s="53"/>
      <c r="H7" s="9" t="s">
        <v>28</v>
      </c>
      <c r="I7" s="10" t="s">
        <v>29</v>
      </c>
      <c r="J7" s="11" t="s">
        <v>30</v>
      </c>
      <c r="K7" s="9" t="s">
        <v>31</v>
      </c>
      <c r="L7" s="11" t="s">
        <v>30</v>
      </c>
      <c r="M7" s="57"/>
      <c r="P7" s="12" t="s">
        <v>32</v>
      </c>
      <c r="Q7" s="12" t="s">
        <v>33</v>
      </c>
      <c r="R7" s="12" t="s">
        <v>34</v>
      </c>
      <c r="S7" s="12" t="s">
        <v>35</v>
      </c>
      <c r="T7" s="12" t="s">
        <v>36</v>
      </c>
      <c r="U7" s="12" t="s">
        <v>37</v>
      </c>
      <c r="V7" s="12" t="s">
        <v>38</v>
      </c>
      <c r="W7" s="12" t="s">
        <v>39</v>
      </c>
      <c r="X7" s="12" t="s">
        <v>40</v>
      </c>
    </row>
    <row r="8" spans="1:43" x14ac:dyDescent="0.2">
      <c r="A8" s="15"/>
      <c r="B8" s="16"/>
      <c r="C8" s="16" t="s">
        <v>41</v>
      </c>
      <c r="D8" s="12" t="s">
        <v>42</v>
      </c>
      <c r="E8" s="12"/>
      <c r="F8" s="12"/>
      <c r="G8" s="12"/>
      <c r="H8" s="12">
        <f>SUM(H9:H9)</f>
        <v>0</v>
      </c>
      <c r="I8" s="12">
        <f>SUM(I9:I9)</f>
        <v>0</v>
      </c>
      <c r="J8" s="12">
        <f>H8+I8</f>
        <v>0</v>
      </c>
      <c r="K8" s="12"/>
      <c r="L8" s="12">
        <f>SUM(L9:L9)</f>
        <v>0.4</v>
      </c>
      <c r="M8" s="12"/>
      <c r="P8" s="12">
        <f>IF(Q8="PR",J8,SUM(O9:O9))</f>
        <v>0</v>
      </c>
      <c r="Q8" s="12" t="s">
        <v>43</v>
      </c>
      <c r="R8" s="12">
        <f>IF(Q8="HS",H8,0)</f>
        <v>0</v>
      </c>
      <c r="S8" s="12">
        <f>IF(Q8="HS",I8-P8,0)</f>
        <v>0</v>
      </c>
      <c r="T8" s="12">
        <f>IF(Q8="PS",H8,0)</f>
        <v>0</v>
      </c>
      <c r="U8" s="12">
        <f>IF(Q8="PS",I8-P8,0)</f>
        <v>0</v>
      </c>
      <c r="V8" s="12">
        <f>IF(Q8="MP",H8,0)</f>
        <v>0</v>
      </c>
      <c r="W8" s="12">
        <f>IF(Q8="MP",I8-P8,0)</f>
        <v>0</v>
      </c>
      <c r="X8" s="12">
        <f>IF(Q8="OM",H8,0)</f>
        <v>0</v>
      </c>
      <c r="Y8" s="12">
        <v>6</v>
      </c>
      <c r="AI8">
        <f>SUM(Z9:Z9)</f>
        <v>0</v>
      </c>
      <c r="AJ8">
        <f>SUM(AA9:AA9)</f>
        <v>0</v>
      </c>
      <c r="AK8">
        <f>SUM(AB9:AB9)</f>
        <v>0</v>
      </c>
    </row>
    <row r="9" spans="1:43" x14ac:dyDescent="0.2">
      <c r="A9" s="2" t="s">
        <v>44</v>
      </c>
      <c r="C9" s="1" t="s">
        <v>45</v>
      </c>
      <c r="D9" t="s">
        <v>46</v>
      </c>
      <c r="E9" t="s">
        <v>47</v>
      </c>
      <c r="F9">
        <v>80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5.0000000000000001E-3</v>
      </c>
      <c r="L9">
        <f>F9*K9</f>
        <v>0.4</v>
      </c>
      <c r="M9" t="s">
        <v>48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21</v>
      </c>
      <c r="AE9">
        <f>G9*AG9</f>
        <v>0</v>
      </c>
      <c r="AF9">
        <f>G9*(1-AG9)</f>
        <v>0</v>
      </c>
      <c r="AG9">
        <v>0.44633431085044001</v>
      </c>
      <c r="AM9">
        <f>F9*AE9</f>
        <v>0</v>
      </c>
      <c r="AN9">
        <f>F9*AF9</f>
        <v>0</v>
      </c>
      <c r="AO9" t="s">
        <v>49</v>
      </c>
      <c r="AP9" t="s">
        <v>49</v>
      </c>
      <c r="AQ9" s="12" t="s">
        <v>50</v>
      </c>
    </row>
    <row r="10" spans="1:43" ht="12.75" customHeight="1" x14ac:dyDescent="0.2">
      <c r="C10" s="14" t="s">
        <v>51</v>
      </c>
      <c r="D10" s="58" t="s">
        <v>52</v>
      </c>
      <c r="E10" s="58"/>
      <c r="F10" s="58"/>
      <c r="G10" s="58"/>
      <c r="H10" s="58"/>
      <c r="I10" s="58"/>
      <c r="J10" s="58"/>
      <c r="K10" s="58"/>
      <c r="L10" s="58"/>
      <c r="M10" s="58"/>
    </row>
    <row r="11" spans="1:43" x14ac:dyDescent="0.2">
      <c r="A11" s="15"/>
      <c r="B11" s="16"/>
      <c r="C11" s="16" t="s">
        <v>53</v>
      </c>
      <c r="D11" s="12" t="s">
        <v>54</v>
      </c>
      <c r="E11" s="12"/>
      <c r="F11" s="12"/>
      <c r="G11" s="12"/>
      <c r="H11" s="12">
        <f>SUM(H12:H19)</f>
        <v>0</v>
      </c>
      <c r="I11" s="12">
        <f>SUM(I12:I19)</f>
        <v>0</v>
      </c>
      <c r="J11" s="12">
        <f>H11+I11</f>
        <v>0</v>
      </c>
      <c r="K11" s="12"/>
      <c r="L11" s="12">
        <f>SUM(L12:L19)</f>
        <v>8.9125210000000017</v>
      </c>
      <c r="M11" s="12"/>
      <c r="P11" s="12">
        <f>IF(Q11="PR",J11,SUM(O12:O19))</f>
        <v>0</v>
      </c>
      <c r="Q11" s="12" t="s">
        <v>43</v>
      </c>
      <c r="R11" s="12">
        <f>IF(Q11="HS",H11,0)</f>
        <v>0</v>
      </c>
      <c r="S11" s="12">
        <f>IF(Q11="HS",I11-P11,0)</f>
        <v>0</v>
      </c>
      <c r="T11" s="12">
        <f>IF(Q11="PS",H11,0)</f>
        <v>0</v>
      </c>
      <c r="U11" s="12">
        <f>IF(Q11="PS",I11-P11,0)</f>
        <v>0</v>
      </c>
      <c r="V11" s="12">
        <f>IF(Q11="MP",H11,0)</f>
        <v>0</v>
      </c>
      <c r="W11" s="12">
        <f>IF(Q11="MP",I11-P11,0)</f>
        <v>0</v>
      </c>
      <c r="X11" s="12">
        <f>IF(Q11="OM",H11,0)</f>
        <v>0</v>
      </c>
      <c r="Y11" s="12">
        <v>61</v>
      </c>
      <c r="AI11">
        <f>SUM(Z12:Z19)</f>
        <v>0</v>
      </c>
      <c r="AJ11">
        <f>SUM(AA12:AA19)</f>
        <v>0</v>
      </c>
      <c r="AK11">
        <f>SUM(AB12:AB19)</f>
        <v>0</v>
      </c>
    </row>
    <row r="12" spans="1:43" x14ac:dyDescent="0.2">
      <c r="A12" s="2" t="s">
        <v>55</v>
      </c>
      <c r="C12" s="1" t="s">
        <v>56</v>
      </c>
      <c r="D12" t="s">
        <v>57</v>
      </c>
      <c r="E12" t="s">
        <v>47</v>
      </c>
      <c r="F12">
        <v>80</v>
      </c>
      <c r="G12">
        <v>0</v>
      </c>
      <c r="H12">
        <f>F12*AE12</f>
        <v>0</v>
      </c>
      <c r="I12">
        <f>J12-H12</f>
        <v>0</v>
      </c>
      <c r="J12">
        <f>F12*G12</f>
        <v>0</v>
      </c>
      <c r="K12">
        <v>9.3880000000000005E-2</v>
      </c>
      <c r="L12">
        <f>F12*K12</f>
        <v>7.5104000000000006</v>
      </c>
      <c r="M12" t="s">
        <v>48</v>
      </c>
      <c r="N12">
        <v>1</v>
      </c>
      <c r="O12">
        <f>IF(N12=5,I12,0)</f>
        <v>0</v>
      </c>
      <c r="Z12">
        <f>IF(AD12=0,J12,0)</f>
        <v>0</v>
      </c>
      <c r="AA12">
        <f>IF(AD12=15,J12,0)</f>
        <v>0</v>
      </c>
      <c r="AB12">
        <f>IF(AD12=21,J12,0)</f>
        <v>0</v>
      </c>
      <c r="AD12">
        <v>21</v>
      </c>
      <c r="AE12">
        <f>G12*AG12</f>
        <v>0</v>
      </c>
      <c r="AF12">
        <f>G12*(1-AG12)</f>
        <v>0</v>
      </c>
      <c r="AG12">
        <v>8.8074157105253223E-2</v>
      </c>
      <c r="AM12">
        <f>F12*AE12</f>
        <v>0</v>
      </c>
      <c r="AN12">
        <f>F12*AF12</f>
        <v>0</v>
      </c>
      <c r="AO12" t="s">
        <v>58</v>
      </c>
      <c r="AP12" t="s">
        <v>49</v>
      </c>
      <c r="AQ12" s="12" t="s">
        <v>50</v>
      </c>
    </row>
    <row r="13" spans="1:43" ht="12.75" customHeight="1" x14ac:dyDescent="0.2">
      <c r="C13" s="14" t="s">
        <v>51</v>
      </c>
      <c r="D13" s="58" t="s">
        <v>59</v>
      </c>
      <c r="E13" s="58"/>
      <c r="F13" s="58"/>
      <c r="G13" s="58"/>
      <c r="H13" s="58"/>
      <c r="I13" s="58"/>
      <c r="J13" s="58"/>
      <c r="K13" s="58"/>
      <c r="L13" s="58"/>
      <c r="M13" s="58"/>
    </row>
    <row r="14" spans="1:43" x14ac:dyDescent="0.2">
      <c r="A14" s="2" t="s">
        <v>60</v>
      </c>
      <c r="C14" s="1" t="s">
        <v>61</v>
      </c>
      <c r="D14" t="s">
        <v>62</v>
      </c>
      <c r="E14" t="s">
        <v>47</v>
      </c>
      <c r="F14">
        <v>80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0</v>
      </c>
      <c r="L14">
        <f>F14*K14</f>
        <v>0</v>
      </c>
      <c r="M14" t="s">
        <v>48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58</v>
      </c>
      <c r="AP14" t="s">
        <v>49</v>
      </c>
      <c r="AQ14" s="12" t="s">
        <v>50</v>
      </c>
    </row>
    <row r="15" spans="1:43" x14ac:dyDescent="0.2">
      <c r="A15" s="2" t="s">
        <v>63</v>
      </c>
      <c r="C15" s="1" t="s">
        <v>64</v>
      </c>
      <c r="D15" t="s">
        <v>65</v>
      </c>
      <c r="E15" t="s">
        <v>47</v>
      </c>
      <c r="F15">
        <v>2.5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0.15039</v>
      </c>
      <c r="L15">
        <f>F15*K15</f>
        <v>0.375975</v>
      </c>
      <c r="M15" t="s">
        <v>66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0.1749429376245257</v>
      </c>
      <c r="AM15">
        <f>F15*AE15</f>
        <v>0</v>
      </c>
      <c r="AN15">
        <f>F15*AF15</f>
        <v>0</v>
      </c>
      <c r="AO15" t="s">
        <v>58</v>
      </c>
      <c r="AP15" t="s">
        <v>49</v>
      </c>
      <c r="AQ15" s="12" t="s">
        <v>50</v>
      </c>
    </row>
    <row r="16" spans="1:43" x14ac:dyDescent="0.2">
      <c r="A16" s="2" t="s">
        <v>67</v>
      </c>
      <c r="C16" s="1" t="s">
        <v>68</v>
      </c>
      <c r="D16" t="s">
        <v>69</v>
      </c>
      <c r="E16" t="s">
        <v>47</v>
      </c>
      <c r="F16">
        <v>7.2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2.5100000000000001E-2</v>
      </c>
      <c r="L16">
        <f>F16*K16</f>
        <v>0.18072000000000002</v>
      </c>
      <c r="M16" t="s">
        <v>66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21</v>
      </c>
      <c r="AE16">
        <f>G16*AG16</f>
        <v>0</v>
      </c>
      <c r="AF16">
        <f>G16*(1-AG16)</f>
        <v>0</v>
      </c>
      <c r="AG16">
        <v>0.11854242370340259</v>
      </c>
      <c r="AM16">
        <f>F16*AE16</f>
        <v>0</v>
      </c>
      <c r="AN16">
        <f>F16*AF16</f>
        <v>0</v>
      </c>
      <c r="AO16" t="s">
        <v>58</v>
      </c>
      <c r="AP16" t="s">
        <v>49</v>
      </c>
      <c r="AQ16" s="12" t="s">
        <v>50</v>
      </c>
    </row>
    <row r="17" spans="1:43" x14ac:dyDescent="0.2">
      <c r="D17" s="13" t="s">
        <v>70</v>
      </c>
      <c r="E17" s="13"/>
      <c r="F17" s="13">
        <v>7.2</v>
      </c>
    </row>
    <row r="18" spans="1:43" x14ac:dyDescent="0.2">
      <c r="A18" s="2" t="s">
        <v>41</v>
      </c>
      <c r="C18" s="1" t="s">
        <v>71</v>
      </c>
      <c r="D18" t="s">
        <v>72</v>
      </c>
      <c r="E18" t="s">
        <v>47</v>
      </c>
      <c r="F18">
        <v>26.85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2.596E-2</v>
      </c>
      <c r="L18">
        <f>F18*K18</f>
        <v>0.69702600000000003</v>
      </c>
      <c r="M18" t="s">
        <v>66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21</v>
      </c>
      <c r="AE18">
        <f>G18*AG18</f>
        <v>0</v>
      </c>
      <c r="AF18">
        <f>G18*(1-AG18)</f>
        <v>0</v>
      </c>
      <c r="AG18">
        <v>0.13718150950458519</v>
      </c>
      <c r="AM18">
        <f>F18*AE18</f>
        <v>0</v>
      </c>
      <c r="AN18">
        <f>F18*AF18</f>
        <v>0</v>
      </c>
      <c r="AO18" t="s">
        <v>58</v>
      </c>
      <c r="AP18" t="s">
        <v>49</v>
      </c>
      <c r="AQ18" s="12" t="s">
        <v>50</v>
      </c>
    </row>
    <row r="19" spans="1:43" x14ac:dyDescent="0.2">
      <c r="A19" s="2" t="s">
        <v>73</v>
      </c>
      <c r="C19" s="1" t="s">
        <v>74</v>
      </c>
      <c r="D19" t="s">
        <v>75</v>
      </c>
      <c r="E19" t="s">
        <v>76</v>
      </c>
      <c r="F19">
        <v>40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3.7100000000000002E-3</v>
      </c>
      <c r="L19">
        <f>F19*K19</f>
        <v>0.1484</v>
      </c>
      <c r="M19" t="s">
        <v>77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5.8335956352953508E-2</v>
      </c>
      <c r="AM19">
        <f>F19*AE19</f>
        <v>0</v>
      </c>
      <c r="AN19">
        <f>F19*AF19</f>
        <v>0</v>
      </c>
      <c r="AO19" t="s">
        <v>58</v>
      </c>
      <c r="AP19" t="s">
        <v>49</v>
      </c>
      <c r="AQ19" s="12" t="s">
        <v>50</v>
      </c>
    </row>
    <row r="20" spans="1:43" x14ac:dyDescent="0.2">
      <c r="A20" s="15"/>
      <c r="B20" s="16"/>
      <c r="C20" s="16" t="s">
        <v>78</v>
      </c>
      <c r="D20" s="12" t="s">
        <v>79</v>
      </c>
      <c r="E20" s="12"/>
      <c r="F20" s="12"/>
      <c r="G20" s="12"/>
      <c r="H20" s="12">
        <f>SUM(H21:H21)</f>
        <v>0</v>
      </c>
      <c r="I20" s="12">
        <f>SUM(I21:I21)</f>
        <v>0</v>
      </c>
      <c r="J20" s="12">
        <f>H20+I20</f>
        <v>0</v>
      </c>
      <c r="K20" s="12"/>
      <c r="L20" s="12">
        <f>SUM(L21:L21)</f>
        <v>2.9544000000000001</v>
      </c>
      <c r="M20" s="12"/>
      <c r="P20" s="12">
        <f>IF(Q20="PR",J20,SUM(O21:O21))</f>
        <v>0</v>
      </c>
      <c r="Q20" s="12" t="s">
        <v>43</v>
      </c>
      <c r="R20" s="12">
        <f>IF(Q20="HS",H20,0)</f>
        <v>0</v>
      </c>
      <c r="S20" s="12">
        <f>IF(Q20="HS",I20-P20,0)</f>
        <v>0</v>
      </c>
      <c r="T20" s="12">
        <f>IF(Q20="PS",H20,0)</f>
        <v>0</v>
      </c>
      <c r="U20" s="12">
        <f>IF(Q20="PS",I20-P20,0)</f>
        <v>0</v>
      </c>
      <c r="V20" s="12">
        <f>IF(Q20="MP",H20,0)</f>
        <v>0</v>
      </c>
      <c r="W20" s="12">
        <f>IF(Q20="MP",I20-P20,0)</f>
        <v>0</v>
      </c>
      <c r="X20" s="12">
        <f>IF(Q20="OM",H20,0)</f>
        <v>0</v>
      </c>
      <c r="Y20" s="12">
        <v>63</v>
      </c>
      <c r="AI20">
        <f>SUM(Z21:Z21)</f>
        <v>0</v>
      </c>
      <c r="AJ20">
        <f>SUM(AA21:AA21)</f>
        <v>0</v>
      </c>
      <c r="AK20">
        <f>SUM(AB21:AB21)</f>
        <v>0</v>
      </c>
    </row>
    <row r="21" spans="1:43" x14ac:dyDescent="0.2">
      <c r="A21" s="2" t="s">
        <v>80</v>
      </c>
      <c r="C21" s="1" t="s">
        <v>81</v>
      </c>
      <c r="D21" t="s">
        <v>82</v>
      </c>
      <c r="E21" t="s">
        <v>47</v>
      </c>
      <c r="F21">
        <v>24</v>
      </c>
      <c r="G21">
        <v>0</v>
      </c>
      <c r="H21">
        <f>F21*AE21</f>
        <v>0</v>
      </c>
      <c r="I21">
        <f>J21-H21</f>
        <v>0</v>
      </c>
      <c r="J21">
        <f>F21*G21</f>
        <v>0</v>
      </c>
      <c r="K21">
        <v>0.1231</v>
      </c>
      <c r="L21">
        <f>F21*K21</f>
        <v>2.9544000000000001</v>
      </c>
      <c r="M21" t="s">
        <v>77</v>
      </c>
      <c r="N21">
        <v>1</v>
      </c>
      <c r="O21">
        <f>IF(N21=5,I21,0)</f>
        <v>0</v>
      </c>
      <c r="Z21">
        <f>IF(AD21=0,J21,0)</f>
        <v>0</v>
      </c>
      <c r="AA21">
        <f>IF(AD21=15,J21,0)</f>
        <v>0</v>
      </c>
      <c r="AB21">
        <f>IF(AD21=21,J21,0)</f>
        <v>0</v>
      </c>
      <c r="AD21">
        <v>21</v>
      </c>
      <c r="AE21">
        <f>G21*AG21</f>
        <v>0</v>
      </c>
      <c r="AF21">
        <f>G21*(1-AG21)</f>
        <v>0</v>
      </c>
      <c r="AG21">
        <v>0.28250054439772859</v>
      </c>
      <c r="AM21">
        <f>F21*AE21</f>
        <v>0</v>
      </c>
      <c r="AN21">
        <f>F21*AF21</f>
        <v>0</v>
      </c>
      <c r="AO21" t="s">
        <v>83</v>
      </c>
      <c r="AP21" t="s">
        <v>49</v>
      </c>
      <c r="AQ21" s="12" t="s">
        <v>50</v>
      </c>
    </row>
    <row r="22" spans="1:43" x14ac:dyDescent="0.2">
      <c r="A22" s="15"/>
      <c r="B22" s="16"/>
      <c r="C22" s="16" t="s">
        <v>84</v>
      </c>
      <c r="D22" s="12" t="s">
        <v>85</v>
      </c>
      <c r="E22" s="12"/>
      <c r="F22" s="12"/>
      <c r="G22" s="12"/>
      <c r="H22" s="12">
        <f>SUM(H23:H24)</f>
        <v>0</v>
      </c>
      <c r="I22" s="12">
        <f>SUM(I23:I24)</f>
        <v>0</v>
      </c>
      <c r="J22" s="12">
        <f>H22+I22</f>
        <v>0</v>
      </c>
      <c r="K22" s="12"/>
      <c r="L22" s="12">
        <f>SUM(L23:L24)</f>
        <v>2.5799999999999998E-3</v>
      </c>
      <c r="M22" s="12"/>
      <c r="P22" s="12">
        <f>IF(Q22="PR",J22,SUM(O23:O24))</f>
        <v>0</v>
      </c>
      <c r="Q22" s="12" t="s">
        <v>86</v>
      </c>
      <c r="R22" s="12">
        <f>IF(Q22="HS",H22,0)</f>
        <v>0</v>
      </c>
      <c r="S22" s="12">
        <f>IF(Q22="HS",I22-P22,0)</f>
        <v>0</v>
      </c>
      <c r="T22" s="12">
        <f>IF(Q22="PS",H22,0)</f>
        <v>0</v>
      </c>
      <c r="U22" s="12">
        <f>IF(Q22="PS",I22-P22,0)</f>
        <v>0</v>
      </c>
      <c r="V22" s="12">
        <f>IF(Q22="MP",H22,0)</f>
        <v>0</v>
      </c>
      <c r="W22" s="12">
        <f>IF(Q22="MP",I22-P22,0)</f>
        <v>0</v>
      </c>
      <c r="X22" s="12">
        <f>IF(Q22="OM",H22,0)</f>
        <v>0</v>
      </c>
      <c r="Y22" s="12">
        <v>711</v>
      </c>
      <c r="AI22">
        <f>SUM(Z23:Z24)</f>
        <v>0</v>
      </c>
      <c r="AJ22">
        <f>SUM(AA23:AA24)</f>
        <v>0</v>
      </c>
      <c r="AK22">
        <f>SUM(AB23:AB24)</f>
        <v>0</v>
      </c>
    </row>
    <row r="23" spans="1:43" x14ac:dyDescent="0.2">
      <c r="A23" s="2" t="s">
        <v>87</v>
      </c>
      <c r="C23" s="1" t="s">
        <v>88</v>
      </c>
      <c r="D23" t="s">
        <v>89</v>
      </c>
      <c r="E23" t="s">
        <v>76</v>
      </c>
      <c r="F23">
        <v>6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4.2999999999999999E-4</v>
      </c>
      <c r="L23">
        <f>F23*K23</f>
        <v>2.5799999999999998E-3</v>
      </c>
      <c r="M23" t="s">
        <v>77</v>
      </c>
      <c r="N23">
        <v>1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21</v>
      </c>
      <c r="AE23">
        <f>G23*AG23</f>
        <v>0</v>
      </c>
      <c r="AF23">
        <f>G23*(1-AG23)</f>
        <v>0</v>
      </c>
      <c r="AG23">
        <v>0.34876750871612938</v>
      </c>
      <c r="AM23">
        <f>F23*AE23</f>
        <v>0</v>
      </c>
      <c r="AN23">
        <f>F23*AF23</f>
        <v>0</v>
      </c>
      <c r="AO23" t="s">
        <v>90</v>
      </c>
      <c r="AP23" t="s">
        <v>91</v>
      </c>
      <c r="AQ23" s="12" t="s">
        <v>50</v>
      </c>
    </row>
    <row r="24" spans="1:43" x14ac:dyDescent="0.2">
      <c r="A24" s="2" t="s">
        <v>92</v>
      </c>
      <c r="C24" s="1" t="s">
        <v>93</v>
      </c>
      <c r="D24" t="s">
        <v>94</v>
      </c>
      <c r="E24" t="s">
        <v>76</v>
      </c>
      <c r="F24">
        <v>6.3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M24" t="s">
        <v>77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1</v>
      </c>
      <c r="AM24">
        <f>F24*AE24</f>
        <v>0</v>
      </c>
      <c r="AN24">
        <f>F24*AF24</f>
        <v>0</v>
      </c>
      <c r="AO24" t="s">
        <v>90</v>
      </c>
      <c r="AP24" t="s">
        <v>91</v>
      </c>
      <c r="AQ24" s="12" t="s">
        <v>50</v>
      </c>
    </row>
    <row r="25" spans="1:43" x14ac:dyDescent="0.2">
      <c r="D25" s="13" t="s">
        <v>95</v>
      </c>
      <c r="E25" s="13"/>
      <c r="F25" s="13">
        <v>6.3</v>
      </c>
    </row>
    <row r="26" spans="1:43" x14ac:dyDescent="0.2">
      <c r="A26" s="15"/>
      <c r="B26" s="16"/>
      <c r="C26" s="16" t="s">
        <v>96</v>
      </c>
      <c r="D26" s="12" t="s">
        <v>97</v>
      </c>
      <c r="E26" s="12"/>
      <c r="F26" s="12"/>
      <c r="G26" s="12"/>
      <c r="H26" s="12">
        <f>SUM(H27:H29)</f>
        <v>0</v>
      </c>
      <c r="I26" s="12">
        <f>SUM(I27:I29)</f>
        <v>0</v>
      </c>
      <c r="J26" s="12">
        <f>H26+I26</f>
        <v>0</v>
      </c>
      <c r="K26" s="12"/>
      <c r="L26" s="12">
        <f>SUM(L27:L29)</f>
        <v>1.336E-2</v>
      </c>
      <c r="M26" s="12"/>
      <c r="P26" s="12">
        <f>IF(Q26="PR",J26,SUM(O27:O29))</f>
        <v>0</v>
      </c>
      <c r="Q26" s="12" t="s">
        <v>86</v>
      </c>
      <c r="R26" s="12">
        <f>IF(Q26="HS",H26,0)</f>
        <v>0</v>
      </c>
      <c r="S26" s="12">
        <f>IF(Q26="HS",I26-P26,0)</f>
        <v>0</v>
      </c>
      <c r="T26" s="12">
        <f>IF(Q26="PS",H26,0)</f>
        <v>0</v>
      </c>
      <c r="U26" s="12">
        <f>IF(Q26="PS",I26-P26,0)</f>
        <v>0</v>
      </c>
      <c r="V26" s="12">
        <f>IF(Q26="MP",H26,0)</f>
        <v>0</v>
      </c>
      <c r="W26" s="12">
        <f>IF(Q26="MP",I26-P26,0)</f>
        <v>0</v>
      </c>
      <c r="X26" s="12">
        <f>IF(Q26="OM",H26,0)</f>
        <v>0</v>
      </c>
      <c r="Y26" s="12">
        <v>721</v>
      </c>
      <c r="AI26">
        <f>SUM(Z27:Z29)</f>
        <v>0</v>
      </c>
      <c r="AJ26">
        <f>SUM(AA27:AA29)</f>
        <v>0</v>
      </c>
      <c r="AK26">
        <f>SUM(AB27:AB29)</f>
        <v>0</v>
      </c>
    </row>
    <row r="27" spans="1:43" x14ac:dyDescent="0.2">
      <c r="A27" s="2" t="s">
        <v>98</v>
      </c>
      <c r="C27" s="1" t="s">
        <v>99</v>
      </c>
      <c r="D27" t="s">
        <v>100</v>
      </c>
      <c r="E27" t="s">
        <v>101</v>
      </c>
      <c r="F27">
        <v>1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1.218E-2</v>
      </c>
      <c r="L27">
        <f>F27*K27</f>
        <v>1.218E-2</v>
      </c>
      <c r="M27" t="s">
        <v>77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0</v>
      </c>
      <c r="AM27">
        <f>F27*AE27</f>
        <v>0</v>
      </c>
      <c r="AN27">
        <f>F27*AF27</f>
        <v>0</v>
      </c>
      <c r="AO27" t="s">
        <v>102</v>
      </c>
      <c r="AP27" t="s">
        <v>103</v>
      </c>
      <c r="AQ27" s="12" t="s">
        <v>50</v>
      </c>
    </row>
    <row r="28" spans="1:43" x14ac:dyDescent="0.2">
      <c r="A28" s="2" t="s">
        <v>104</v>
      </c>
      <c r="C28" s="1" t="s">
        <v>105</v>
      </c>
      <c r="D28" t="s">
        <v>106</v>
      </c>
      <c r="E28" t="s">
        <v>101</v>
      </c>
      <c r="F28">
        <v>1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1.1800000000000001E-3</v>
      </c>
      <c r="L28">
        <f>F28*K28</f>
        <v>1.1800000000000001E-3</v>
      </c>
      <c r="M28" t="s">
        <v>77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0.96478750000000002</v>
      </c>
      <c r="AM28">
        <f>F28*AE28</f>
        <v>0</v>
      </c>
      <c r="AN28">
        <f>F28*AF28</f>
        <v>0</v>
      </c>
      <c r="AO28" t="s">
        <v>102</v>
      </c>
      <c r="AP28" t="s">
        <v>103</v>
      </c>
      <c r="AQ28" s="12" t="s">
        <v>50</v>
      </c>
    </row>
    <row r="29" spans="1:43" x14ac:dyDescent="0.2">
      <c r="A29" s="2" t="s">
        <v>107</v>
      </c>
      <c r="C29" s="1" t="s">
        <v>108</v>
      </c>
      <c r="D29" t="s">
        <v>109</v>
      </c>
      <c r="E29" t="s">
        <v>110</v>
      </c>
      <c r="F29">
        <v>1.396E-2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M29" t="s">
        <v>77</v>
      </c>
      <c r="N29">
        <v>5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0</v>
      </c>
      <c r="AM29">
        <f>F29*AE29</f>
        <v>0</v>
      </c>
      <c r="AN29">
        <f>F29*AF29</f>
        <v>0</v>
      </c>
      <c r="AO29" t="s">
        <v>102</v>
      </c>
      <c r="AP29" t="s">
        <v>103</v>
      </c>
      <c r="AQ29" s="12" t="s">
        <v>50</v>
      </c>
    </row>
    <row r="30" spans="1:43" x14ac:dyDescent="0.2">
      <c r="A30" s="15"/>
      <c r="B30" s="16"/>
      <c r="C30" s="16" t="s">
        <v>111</v>
      </c>
      <c r="D30" s="12" t="s">
        <v>112</v>
      </c>
      <c r="E30" s="12"/>
      <c r="F30" s="12"/>
      <c r="G30" s="12"/>
      <c r="H30" s="12">
        <f>SUM(H31:H46)</f>
        <v>0</v>
      </c>
      <c r="I30" s="12">
        <f>SUM(I31:I46)</f>
        <v>0</v>
      </c>
      <c r="J30" s="12">
        <f>H30+I30</f>
        <v>0</v>
      </c>
      <c r="K30" s="12"/>
      <c r="L30" s="12">
        <f>SUM(L31:L46)</f>
        <v>0.44380999999999998</v>
      </c>
      <c r="M30" s="12"/>
      <c r="P30" s="12">
        <f>IF(Q30="PR",J30,SUM(O31:O46))</f>
        <v>0</v>
      </c>
      <c r="Q30" s="12" t="s">
        <v>86</v>
      </c>
      <c r="R30" s="12">
        <f>IF(Q30="HS",H30,0)</f>
        <v>0</v>
      </c>
      <c r="S30" s="12">
        <f>IF(Q30="HS",I30-P30,0)</f>
        <v>0</v>
      </c>
      <c r="T30" s="12">
        <f>IF(Q30="PS",H30,0)</f>
        <v>0</v>
      </c>
      <c r="U30" s="12">
        <f>IF(Q30="PS",I30-P30,0)</f>
        <v>0</v>
      </c>
      <c r="V30" s="12">
        <f>IF(Q30="MP",H30,0)</f>
        <v>0</v>
      </c>
      <c r="W30" s="12">
        <f>IF(Q30="MP",I30-P30,0)</f>
        <v>0</v>
      </c>
      <c r="X30" s="12">
        <f>IF(Q30="OM",H30,0)</f>
        <v>0</v>
      </c>
      <c r="Y30" s="12">
        <v>722</v>
      </c>
      <c r="AI30">
        <f>SUM(Z31:Z46)</f>
        <v>0</v>
      </c>
      <c r="AJ30">
        <f>SUM(AA31:AA46)</f>
        <v>0</v>
      </c>
      <c r="AK30">
        <f>SUM(AB31:AB46)</f>
        <v>0</v>
      </c>
    </row>
    <row r="31" spans="1:43" x14ac:dyDescent="0.2">
      <c r="A31" s="2" t="s">
        <v>113</v>
      </c>
      <c r="C31" s="1" t="s">
        <v>114</v>
      </c>
      <c r="D31" t="s">
        <v>115</v>
      </c>
      <c r="E31" t="s">
        <v>76</v>
      </c>
      <c r="F31">
        <v>80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M31" t="s">
        <v>48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1.4649681528662421E-2</v>
      </c>
      <c r="AM31">
        <f>F31*AE31</f>
        <v>0</v>
      </c>
      <c r="AN31">
        <f>F31*AF31</f>
        <v>0</v>
      </c>
      <c r="AO31" t="s">
        <v>116</v>
      </c>
      <c r="AP31" t="s">
        <v>103</v>
      </c>
      <c r="AQ31" s="12" t="s">
        <v>50</v>
      </c>
    </row>
    <row r="32" spans="1:43" x14ac:dyDescent="0.2">
      <c r="A32" s="2" t="s">
        <v>117</v>
      </c>
      <c r="C32" s="1" t="s">
        <v>118</v>
      </c>
      <c r="D32" t="s">
        <v>119</v>
      </c>
      <c r="E32" t="s">
        <v>76</v>
      </c>
      <c r="F32">
        <v>80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1.0000000000000001E-5</v>
      </c>
      <c r="L32">
        <f>F32*K32</f>
        <v>8.0000000000000004E-4</v>
      </c>
      <c r="M32" t="s">
        <v>48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5.3581661891117488E-2</v>
      </c>
      <c r="AM32">
        <f>F32*AE32</f>
        <v>0</v>
      </c>
      <c r="AN32">
        <f>F32*AF32</f>
        <v>0</v>
      </c>
      <c r="AO32" t="s">
        <v>116</v>
      </c>
      <c r="AP32" t="s">
        <v>103</v>
      </c>
      <c r="AQ32" s="12" t="s">
        <v>50</v>
      </c>
    </row>
    <row r="33" spans="1:43" x14ac:dyDescent="0.2">
      <c r="A33" s="2" t="s">
        <v>120</v>
      </c>
      <c r="C33" s="1" t="s">
        <v>121</v>
      </c>
      <c r="D33" t="s">
        <v>122</v>
      </c>
      <c r="E33" t="s">
        <v>76</v>
      </c>
      <c r="F33">
        <v>33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2.1299999999999999E-3</v>
      </c>
      <c r="L33">
        <f>F33*K33</f>
        <v>7.0289999999999991E-2</v>
      </c>
      <c r="M33" t="s">
        <v>77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21</v>
      </c>
      <c r="AE33">
        <f>G33*AG33</f>
        <v>0</v>
      </c>
      <c r="AF33">
        <f>G33*(1-AG33)</f>
        <v>0</v>
      </c>
      <c r="AG33">
        <v>0</v>
      </c>
      <c r="AM33">
        <f>F33*AE33</f>
        <v>0</v>
      </c>
      <c r="AN33">
        <f>F33*AF33</f>
        <v>0</v>
      </c>
      <c r="AO33" t="s">
        <v>116</v>
      </c>
      <c r="AP33" t="s">
        <v>103</v>
      </c>
      <c r="AQ33" s="12" t="s">
        <v>50</v>
      </c>
    </row>
    <row r="34" spans="1:43" ht="12.75" customHeight="1" x14ac:dyDescent="0.2">
      <c r="C34" s="14" t="s">
        <v>51</v>
      </c>
      <c r="D34" s="58" t="s">
        <v>123</v>
      </c>
      <c r="E34" s="58"/>
      <c r="F34" s="58"/>
      <c r="G34" s="58"/>
      <c r="H34" s="58"/>
      <c r="I34" s="58"/>
      <c r="J34" s="58"/>
      <c r="K34" s="58"/>
      <c r="L34" s="58"/>
      <c r="M34" s="58"/>
    </row>
    <row r="35" spans="1:43" x14ac:dyDescent="0.2">
      <c r="A35" s="2" t="s">
        <v>124</v>
      </c>
      <c r="C35" s="1" t="s">
        <v>125</v>
      </c>
      <c r="D35" t="s">
        <v>126</v>
      </c>
      <c r="E35" t="s">
        <v>101</v>
      </c>
      <c r="F35">
        <v>6</v>
      </c>
      <c r="G35">
        <v>0</v>
      </c>
      <c r="H35">
        <f t="shared" ref="H35:H46" si="0">F35*AE35</f>
        <v>0</v>
      </c>
      <c r="I35">
        <f t="shared" ref="I35:I46" si="1">J35-H35</f>
        <v>0</v>
      </c>
      <c r="J35">
        <f t="shared" ref="J35:J46" si="2">F35*G35</f>
        <v>0</v>
      </c>
      <c r="K35">
        <v>6.8999999999999997E-4</v>
      </c>
      <c r="L35">
        <f t="shared" ref="L35:L46" si="3">F35*K35</f>
        <v>4.1399999999999996E-3</v>
      </c>
      <c r="M35" t="s">
        <v>77</v>
      </c>
      <c r="N35">
        <v>1</v>
      </c>
      <c r="O35">
        <f t="shared" ref="O35:O46" si="4">IF(N35=5,I35,0)</f>
        <v>0</v>
      </c>
      <c r="Z35">
        <f t="shared" ref="Z35:Z46" si="5">IF(AD35=0,J35,0)</f>
        <v>0</v>
      </c>
      <c r="AA35">
        <f t="shared" ref="AA35:AA46" si="6">IF(AD35=15,J35,0)</f>
        <v>0</v>
      </c>
      <c r="AB35">
        <f t="shared" ref="AB35:AB46" si="7">IF(AD35=21,J35,0)</f>
        <v>0</v>
      </c>
      <c r="AD35">
        <v>21</v>
      </c>
      <c r="AE35">
        <f t="shared" ref="AE35:AE46" si="8">G35*AG35</f>
        <v>0</v>
      </c>
      <c r="AF35">
        <f t="shared" ref="AF35:AF46" si="9">G35*(1-AG35)</f>
        <v>0</v>
      </c>
      <c r="AG35">
        <v>0</v>
      </c>
      <c r="AM35">
        <f t="shared" ref="AM35:AM46" si="10">F35*AE35</f>
        <v>0</v>
      </c>
      <c r="AN35">
        <f t="shared" ref="AN35:AN46" si="11">F35*AF35</f>
        <v>0</v>
      </c>
      <c r="AO35" t="s">
        <v>116</v>
      </c>
      <c r="AP35" t="s">
        <v>103</v>
      </c>
      <c r="AQ35" s="12" t="s">
        <v>50</v>
      </c>
    </row>
    <row r="36" spans="1:43" x14ac:dyDescent="0.2">
      <c r="A36" s="2" t="s">
        <v>127</v>
      </c>
      <c r="C36" s="1" t="s">
        <v>128</v>
      </c>
      <c r="D36" t="s">
        <v>129</v>
      </c>
      <c r="E36" t="s">
        <v>101</v>
      </c>
      <c r="F36">
        <v>8</v>
      </c>
      <c r="G36">
        <v>0</v>
      </c>
      <c r="H36">
        <f t="shared" si="0"/>
        <v>0</v>
      </c>
      <c r="I36">
        <f t="shared" si="1"/>
        <v>0</v>
      </c>
      <c r="J36">
        <f t="shared" si="2"/>
        <v>0</v>
      </c>
      <c r="K36">
        <v>5.2999999999999998E-4</v>
      </c>
      <c r="L36">
        <f t="shared" si="3"/>
        <v>4.2399999999999998E-3</v>
      </c>
      <c r="M36" t="s">
        <v>77</v>
      </c>
      <c r="N36">
        <v>1</v>
      </c>
      <c r="O36">
        <f t="shared" si="4"/>
        <v>0</v>
      </c>
      <c r="Z36">
        <f t="shared" si="5"/>
        <v>0</v>
      </c>
      <c r="AA36">
        <f t="shared" si="6"/>
        <v>0</v>
      </c>
      <c r="AB36">
        <f t="shared" si="7"/>
        <v>0</v>
      </c>
      <c r="AD36">
        <v>21</v>
      </c>
      <c r="AE36">
        <f t="shared" si="8"/>
        <v>0</v>
      </c>
      <c r="AF36">
        <f t="shared" si="9"/>
        <v>0</v>
      </c>
      <c r="AG36">
        <v>0</v>
      </c>
      <c r="AM36">
        <f t="shared" si="10"/>
        <v>0</v>
      </c>
      <c r="AN36">
        <f t="shared" si="11"/>
        <v>0</v>
      </c>
      <c r="AO36" t="s">
        <v>116</v>
      </c>
      <c r="AP36" t="s">
        <v>103</v>
      </c>
      <c r="AQ36" s="12" t="s">
        <v>50</v>
      </c>
    </row>
    <row r="37" spans="1:43" x14ac:dyDescent="0.2">
      <c r="A37" s="2" t="s">
        <v>130</v>
      </c>
      <c r="C37" s="1" t="s">
        <v>131</v>
      </c>
      <c r="D37" t="s">
        <v>132</v>
      </c>
      <c r="E37" t="s">
        <v>101</v>
      </c>
      <c r="F37">
        <v>7</v>
      </c>
      <c r="G37">
        <v>0</v>
      </c>
      <c r="H37">
        <f t="shared" si="0"/>
        <v>0</v>
      </c>
      <c r="I37">
        <f t="shared" si="1"/>
        <v>0</v>
      </c>
      <c r="J37">
        <f t="shared" si="2"/>
        <v>0</v>
      </c>
      <c r="K37">
        <v>4.0000000000000003E-5</v>
      </c>
      <c r="L37">
        <f t="shared" si="3"/>
        <v>2.8000000000000003E-4</v>
      </c>
      <c r="M37" t="s">
        <v>77</v>
      </c>
      <c r="N37">
        <v>1</v>
      </c>
      <c r="O37">
        <f t="shared" si="4"/>
        <v>0</v>
      </c>
      <c r="Z37">
        <f t="shared" si="5"/>
        <v>0</v>
      </c>
      <c r="AA37">
        <f t="shared" si="6"/>
        <v>0</v>
      </c>
      <c r="AB37">
        <f t="shared" si="7"/>
        <v>0</v>
      </c>
      <c r="AD37">
        <v>21</v>
      </c>
      <c r="AE37">
        <f t="shared" si="8"/>
        <v>0</v>
      </c>
      <c r="AF37">
        <f t="shared" si="9"/>
        <v>0</v>
      </c>
      <c r="AG37">
        <v>0.36176861182720099</v>
      </c>
      <c r="AM37">
        <f t="shared" si="10"/>
        <v>0</v>
      </c>
      <c r="AN37">
        <f t="shared" si="11"/>
        <v>0</v>
      </c>
      <c r="AO37" t="s">
        <v>116</v>
      </c>
      <c r="AP37" t="s">
        <v>103</v>
      </c>
      <c r="AQ37" s="12" t="s">
        <v>50</v>
      </c>
    </row>
    <row r="38" spans="1:43" x14ac:dyDescent="0.2">
      <c r="A38" s="2" t="s">
        <v>133</v>
      </c>
      <c r="C38" s="1" t="s">
        <v>134</v>
      </c>
      <c r="D38" t="s">
        <v>135</v>
      </c>
      <c r="E38" t="s">
        <v>101</v>
      </c>
      <c r="F38">
        <v>6</v>
      </c>
      <c r="G38">
        <v>0</v>
      </c>
      <c r="H38">
        <f t="shared" si="0"/>
        <v>0</v>
      </c>
      <c r="I38">
        <f t="shared" si="1"/>
        <v>0</v>
      </c>
      <c r="J38">
        <f t="shared" si="2"/>
        <v>0</v>
      </c>
      <c r="K38">
        <v>2.4000000000000001E-4</v>
      </c>
      <c r="L38">
        <f t="shared" si="3"/>
        <v>1.4400000000000001E-3</v>
      </c>
      <c r="M38" t="s">
        <v>77</v>
      </c>
      <c r="N38">
        <v>1</v>
      </c>
      <c r="O38">
        <f t="shared" si="4"/>
        <v>0</v>
      </c>
      <c r="Z38">
        <f t="shared" si="5"/>
        <v>0</v>
      </c>
      <c r="AA38">
        <f t="shared" si="6"/>
        <v>0</v>
      </c>
      <c r="AB38">
        <f t="shared" si="7"/>
        <v>0</v>
      </c>
      <c r="AD38">
        <v>21</v>
      </c>
      <c r="AE38">
        <f t="shared" si="8"/>
        <v>0</v>
      </c>
      <c r="AF38">
        <f t="shared" si="9"/>
        <v>0</v>
      </c>
      <c r="AG38">
        <v>1</v>
      </c>
      <c r="AM38">
        <f t="shared" si="10"/>
        <v>0</v>
      </c>
      <c r="AN38">
        <f t="shared" si="11"/>
        <v>0</v>
      </c>
      <c r="AO38" t="s">
        <v>116</v>
      </c>
      <c r="AP38" t="s">
        <v>103</v>
      </c>
      <c r="AQ38" s="12" t="s">
        <v>50</v>
      </c>
    </row>
    <row r="39" spans="1:43" x14ac:dyDescent="0.2">
      <c r="A39" s="2" t="s">
        <v>136</v>
      </c>
      <c r="C39" s="1" t="s">
        <v>137</v>
      </c>
      <c r="D39" t="s">
        <v>138</v>
      </c>
      <c r="E39" t="s">
        <v>101</v>
      </c>
      <c r="F39">
        <v>1</v>
      </c>
      <c r="G39">
        <v>0</v>
      </c>
      <c r="H39">
        <f t="shared" si="0"/>
        <v>0</v>
      </c>
      <c r="I39">
        <f t="shared" si="1"/>
        <v>0</v>
      </c>
      <c r="J39">
        <f t="shared" si="2"/>
        <v>0</v>
      </c>
      <c r="K39">
        <v>5.9000000000000003E-4</v>
      </c>
      <c r="L39">
        <f t="shared" si="3"/>
        <v>5.9000000000000003E-4</v>
      </c>
      <c r="M39" t="s">
        <v>77</v>
      </c>
      <c r="N39">
        <v>1</v>
      </c>
      <c r="O39">
        <f t="shared" si="4"/>
        <v>0</v>
      </c>
      <c r="Z39">
        <f t="shared" si="5"/>
        <v>0</v>
      </c>
      <c r="AA39">
        <f t="shared" si="6"/>
        <v>0</v>
      </c>
      <c r="AB39">
        <f t="shared" si="7"/>
        <v>0</v>
      </c>
      <c r="AD39">
        <v>21</v>
      </c>
      <c r="AE39">
        <f t="shared" si="8"/>
        <v>0</v>
      </c>
      <c r="AF39">
        <f t="shared" si="9"/>
        <v>0</v>
      </c>
      <c r="AG39">
        <v>1</v>
      </c>
      <c r="AM39">
        <f t="shared" si="10"/>
        <v>0</v>
      </c>
      <c r="AN39">
        <f t="shared" si="11"/>
        <v>0</v>
      </c>
      <c r="AO39" t="s">
        <v>116</v>
      </c>
      <c r="AP39" t="s">
        <v>103</v>
      </c>
      <c r="AQ39" s="12" t="s">
        <v>50</v>
      </c>
    </row>
    <row r="40" spans="1:43" x14ac:dyDescent="0.2">
      <c r="A40" s="2" t="s">
        <v>139</v>
      </c>
      <c r="C40" s="1" t="s">
        <v>140</v>
      </c>
      <c r="D40" t="s">
        <v>141</v>
      </c>
      <c r="E40" t="s">
        <v>76</v>
      </c>
      <c r="F40">
        <v>15</v>
      </c>
      <c r="G40">
        <v>0</v>
      </c>
      <c r="H40">
        <f t="shared" si="0"/>
        <v>0</v>
      </c>
      <c r="I40">
        <f t="shared" si="1"/>
        <v>0</v>
      </c>
      <c r="J40">
        <f t="shared" si="2"/>
        <v>0</v>
      </c>
      <c r="K40">
        <v>3.9899999999999996E-3</v>
      </c>
      <c r="L40">
        <f t="shared" si="3"/>
        <v>5.9849999999999993E-2</v>
      </c>
      <c r="M40" t="s">
        <v>77</v>
      </c>
      <c r="N40">
        <v>1</v>
      </c>
      <c r="O40">
        <f t="shared" si="4"/>
        <v>0</v>
      </c>
      <c r="Z40">
        <f t="shared" si="5"/>
        <v>0</v>
      </c>
      <c r="AA40">
        <f t="shared" si="6"/>
        <v>0</v>
      </c>
      <c r="AB40">
        <f t="shared" si="7"/>
        <v>0</v>
      </c>
      <c r="AD40">
        <v>21</v>
      </c>
      <c r="AE40">
        <f t="shared" si="8"/>
        <v>0</v>
      </c>
      <c r="AF40">
        <f t="shared" si="9"/>
        <v>0</v>
      </c>
      <c r="AG40">
        <v>0.26607369758576882</v>
      </c>
      <c r="AM40">
        <f t="shared" si="10"/>
        <v>0</v>
      </c>
      <c r="AN40">
        <f t="shared" si="11"/>
        <v>0</v>
      </c>
      <c r="AO40" t="s">
        <v>116</v>
      </c>
      <c r="AP40" t="s">
        <v>103</v>
      </c>
      <c r="AQ40" s="12" t="s">
        <v>50</v>
      </c>
    </row>
    <row r="41" spans="1:43" x14ac:dyDescent="0.2">
      <c r="A41" s="2" t="s">
        <v>142</v>
      </c>
      <c r="C41" s="1" t="s">
        <v>143</v>
      </c>
      <c r="D41" t="s">
        <v>144</v>
      </c>
      <c r="E41" t="s">
        <v>76</v>
      </c>
      <c r="F41">
        <v>20</v>
      </c>
      <c r="G41">
        <v>0</v>
      </c>
      <c r="H41">
        <f t="shared" si="0"/>
        <v>0</v>
      </c>
      <c r="I41">
        <f t="shared" si="1"/>
        <v>0</v>
      </c>
      <c r="J41">
        <f t="shared" si="2"/>
        <v>0</v>
      </c>
      <c r="K41">
        <v>5.1799999999999997E-3</v>
      </c>
      <c r="L41">
        <f t="shared" si="3"/>
        <v>0.1036</v>
      </c>
      <c r="M41" t="s">
        <v>77</v>
      </c>
      <c r="N41">
        <v>1</v>
      </c>
      <c r="O41">
        <f t="shared" si="4"/>
        <v>0</v>
      </c>
      <c r="Z41">
        <f t="shared" si="5"/>
        <v>0</v>
      </c>
      <c r="AA41">
        <f t="shared" si="6"/>
        <v>0</v>
      </c>
      <c r="AB41">
        <f t="shared" si="7"/>
        <v>0</v>
      </c>
      <c r="AD41">
        <v>21</v>
      </c>
      <c r="AE41">
        <f t="shared" si="8"/>
        <v>0</v>
      </c>
      <c r="AF41">
        <f t="shared" si="9"/>
        <v>0</v>
      </c>
      <c r="AG41">
        <v>0.29813471502590672</v>
      </c>
      <c r="AM41">
        <f t="shared" si="10"/>
        <v>0</v>
      </c>
      <c r="AN41">
        <f t="shared" si="11"/>
        <v>0</v>
      </c>
      <c r="AO41" t="s">
        <v>116</v>
      </c>
      <c r="AP41" t="s">
        <v>103</v>
      </c>
      <c r="AQ41" s="12" t="s">
        <v>50</v>
      </c>
    </row>
    <row r="42" spans="1:43" x14ac:dyDescent="0.2">
      <c r="A42" s="2" t="s">
        <v>145</v>
      </c>
      <c r="C42" s="1" t="s">
        <v>146</v>
      </c>
      <c r="D42" t="s">
        <v>147</v>
      </c>
      <c r="E42" t="s">
        <v>76</v>
      </c>
      <c r="F42">
        <v>32</v>
      </c>
      <c r="G42">
        <v>0</v>
      </c>
      <c r="H42">
        <f t="shared" si="0"/>
        <v>0</v>
      </c>
      <c r="I42">
        <f t="shared" si="1"/>
        <v>0</v>
      </c>
      <c r="J42">
        <f t="shared" si="2"/>
        <v>0</v>
      </c>
      <c r="K42">
        <v>4.0099999999999997E-3</v>
      </c>
      <c r="L42">
        <f t="shared" si="3"/>
        <v>0.12831999999999999</v>
      </c>
      <c r="M42" t="s">
        <v>77</v>
      </c>
      <c r="N42">
        <v>1</v>
      </c>
      <c r="O42">
        <f t="shared" si="4"/>
        <v>0</v>
      </c>
      <c r="Z42">
        <f t="shared" si="5"/>
        <v>0</v>
      </c>
      <c r="AA42">
        <f t="shared" si="6"/>
        <v>0</v>
      </c>
      <c r="AB42">
        <f t="shared" si="7"/>
        <v>0</v>
      </c>
      <c r="AD42">
        <v>21</v>
      </c>
      <c r="AE42">
        <f t="shared" si="8"/>
        <v>0</v>
      </c>
      <c r="AF42">
        <f t="shared" si="9"/>
        <v>0</v>
      </c>
      <c r="AG42">
        <v>0.28342431761786602</v>
      </c>
      <c r="AM42">
        <f t="shared" si="10"/>
        <v>0</v>
      </c>
      <c r="AN42">
        <f t="shared" si="11"/>
        <v>0</v>
      </c>
      <c r="AO42" t="s">
        <v>116</v>
      </c>
      <c r="AP42" t="s">
        <v>103</v>
      </c>
      <c r="AQ42" s="12" t="s">
        <v>50</v>
      </c>
    </row>
    <row r="43" spans="1:43" x14ac:dyDescent="0.2">
      <c r="A43" s="2" t="s">
        <v>148</v>
      </c>
      <c r="C43" s="1" t="s">
        <v>149</v>
      </c>
      <c r="D43" t="s">
        <v>150</v>
      </c>
      <c r="E43" t="s">
        <v>76</v>
      </c>
      <c r="F43">
        <v>13</v>
      </c>
      <c r="G43">
        <v>0</v>
      </c>
      <c r="H43">
        <f t="shared" si="0"/>
        <v>0</v>
      </c>
      <c r="I43">
        <f t="shared" si="1"/>
        <v>0</v>
      </c>
      <c r="J43">
        <f t="shared" si="2"/>
        <v>0</v>
      </c>
      <c r="K43">
        <v>5.2199999999999998E-3</v>
      </c>
      <c r="L43">
        <f t="shared" si="3"/>
        <v>6.7860000000000004E-2</v>
      </c>
      <c r="M43" t="s">
        <v>77</v>
      </c>
      <c r="N43">
        <v>1</v>
      </c>
      <c r="O43">
        <f t="shared" si="4"/>
        <v>0</v>
      </c>
      <c r="Z43">
        <f t="shared" si="5"/>
        <v>0</v>
      </c>
      <c r="AA43">
        <f t="shared" si="6"/>
        <v>0</v>
      </c>
      <c r="AB43">
        <f t="shared" si="7"/>
        <v>0</v>
      </c>
      <c r="AD43">
        <v>21</v>
      </c>
      <c r="AE43">
        <f t="shared" si="8"/>
        <v>0</v>
      </c>
      <c r="AF43">
        <f t="shared" si="9"/>
        <v>0</v>
      </c>
      <c r="AG43">
        <v>0.31820745216515611</v>
      </c>
      <c r="AM43">
        <f t="shared" si="10"/>
        <v>0</v>
      </c>
      <c r="AN43">
        <f t="shared" si="11"/>
        <v>0</v>
      </c>
      <c r="AO43" t="s">
        <v>116</v>
      </c>
      <c r="AP43" t="s">
        <v>103</v>
      </c>
      <c r="AQ43" s="12" t="s">
        <v>50</v>
      </c>
    </row>
    <row r="44" spans="1:43" x14ac:dyDescent="0.2">
      <c r="A44" s="2" t="s">
        <v>151</v>
      </c>
      <c r="C44" s="1" t="s">
        <v>152</v>
      </c>
      <c r="D44" t="s">
        <v>153</v>
      </c>
      <c r="E44" t="s">
        <v>101</v>
      </c>
      <c r="F44">
        <v>13</v>
      </c>
      <c r="G44">
        <v>0</v>
      </c>
      <c r="H44">
        <f t="shared" si="0"/>
        <v>0</v>
      </c>
      <c r="I44">
        <f t="shared" si="1"/>
        <v>0</v>
      </c>
      <c r="J44">
        <f t="shared" si="2"/>
        <v>0</v>
      </c>
      <c r="K44">
        <v>0</v>
      </c>
      <c r="L44">
        <f t="shared" si="3"/>
        <v>0</v>
      </c>
      <c r="M44" t="s">
        <v>77</v>
      </c>
      <c r="N44">
        <v>1</v>
      </c>
      <c r="O44">
        <f t="shared" si="4"/>
        <v>0</v>
      </c>
      <c r="Z44">
        <f t="shared" si="5"/>
        <v>0</v>
      </c>
      <c r="AA44">
        <f t="shared" si="6"/>
        <v>0</v>
      </c>
      <c r="AB44">
        <f t="shared" si="7"/>
        <v>0</v>
      </c>
      <c r="AD44">
        <v>21</v>
      </c>
      <c r="AE44">
        <f t="shared" si="8"/>
        <v>0</v>
      </c>
      <c r="AF44">
        <f t="shared" si="9"/>
        <v>0</v>
      </c>
      <c r="AG44">
        <v>0</v>
      </c>
      <c r="AM44">
        <f t="shared" si="10"/>
        <v>0</v>
      </c>
      <c r="AN44">
        <f t="shared" si="11"/>
        <v>0</v>
      </c>
      <c r="AO44" t="s">
        <v>116</v>
      </c>
      <c r="AP44" t="s">
        <v>103</v>
      </c>
      <c r="AQ44" s="12" t="s">
        <v>50</v>
      </c>
    </row>
    <row r="45" spans="1:43" x14ac:dyDescent="0.2">
      <c r="A45" s="2" t="s">
        <v>154</v>
      </c>
      <c r="C45" s="1" t="s">
        <v>155</v>
      </c>
      <c r="D45" t="s">
        <v>156</v>
      </c>
      <c r="E45" t="s">
        <v>76</v>
      </c>
      <c r="F45">
        <v>80</v>
      </c>
      <c r="G45">
        <v>0</v>
      </c>
      <c r="H45">
        <f t="shared" si="0"/>
        <v>0</v>
      </c>
      <c r="I45">
        <f t="shared" si="1"/>
        <v>0</v>
      </c>
      <c r="J45">
        <f t="shared" si="2"/>
        <v>0</v>
      </c>
      <c r="K45">
        <v>3.0000000000000001E-5</v>
      </c>
      <c r="L45">
        <f t="shared" si="3"/>
        <v>2.4000000000000002E-3</v>
      </c>
      <c r="M45" t="s">
        <v>77</v>
      </c>
      <c r="N45">
        <v>1</v>
      </c>
      <c r="O45">
        <f t="shared" si="4"/>
        <v>0</v>
      </c>
      <c r="Z45">
        <f t="shared" si="5"/>
        <v>0</v>
      </c>
      <c r="AA45">
        <f t="shared" si="6"/>
        <v>0</v>
      </c>
      <c r="AB45">
        <f t="shared" si="7"/>
        <v>0</v>
      </c>
      <c r="AD45">
        <v>21</v>
      </c>
      <c r="AE45">
        <f t="shared" si="8"/>
        <v>0</v>
      </c>
      <c r="AF45">
        <f t="shared" si="9"/>
        <v>0</v>
      </c>
      <c r="AG45">
        <v>0.37975625639594379</v>
      </c>
      <c r="AM45">
        <f t="shared" si="10"/>
        <v>0</v>
      </c>
      <c r="AN45">
        <f t="shared" si="11"/>
        <v>0</v>
      </c>
      <c r="AO45" t="s">
        <v>116</v>
      </c>
      <c r="AP45" t="s">
        <v>103</v>
      </c>
      <c r="AQ45" s="12" t="s">
        <v>50</v>
      </c>
    </row>
    <row r="46" spans="1:43" x14ac:dyDescent="0.2">
      <c r="A46" s="2" t="s">
        <v>157</v>
      </c>
      <c r="C46" s="1" t="s">
        <v>158</v>
      </c>
      <c r="D46" t="s">
        <v>159</v>
      </c>
      <c r="E46" t="s">
        <v>110</v>
      </c>
      <c r="F46">
        <v>0.44380999999999998</v>
      </c>
      <c r="G46">
        <v>0</v>
      </c>
      <c r="H46">
        <f t="shared" si="0"/>
        <v>0</v>
      </c>
      <c r="I46">
        <f t="shared" si="1"/>
        <v>0</v>
      </c>
      <c r="J46">
        <f t="shared" si="2"/>
        <v>0</v>
      </c>
      <c r="K46">
        <v>0</v>
      </c>
      <c r="L46">
        <f t="shared" si="3"/>
        <v>0</v>
      </c>
      <c r="M46" t="s">
        <v>77</v>
      </c>
      <c r="N46">
        <v>5</v>
      </c>
      <c r="O46">
        <f t="shared" si="4"/>
        <v>0</v>
      </c>
      <c r="Z46">
        <f t="shared" si="5"/>
        <v>0</v>
      </c>
      <c r="AA46">
        <f t="shared" si="6"/>
        <v>0</v>
      </c>
      <c r="AB46">
        <f t="shared" si="7"/>
        <v>0</v>
      </c>
      <c r="AD46">
        <v>21</v>
      </c>
      <c r="AE46">
        <f t="shared" si="8"/>
        <v>0</v>
      </c>
      <c r="AF46">
        <f t="shared" si="9"/>
        <v>0</v>
      </c>
      <c r="AG46">
        <v>0</v>
      </c>
      <c r="AM46">
        <f t="shared" si="10"/>
        <v>0</v>
      </c>
      <c r="AN46">
        <f t="shared" si="11"/>
        <v>0</v>
      </c>
      <c r="AO46" t="s">
        <v>116</v>
      </c>
      <c r="AP46" t="s">
        <v>103</v>
      </c>
      <c r="AQ46" s="12" t="s">
        <v>50</v>
      </c>
    </row>
    <row r="47" spans="1:43" x14ac:dyDescent="0.2">
      <c r="A47" s="15"/>
      <c r="B47" s="16"/>
      <c r="C47" s="16" t="s">
        <v>160</v>
      </c>
      <c r="D47" s="12" t="s">
        <v>161</v>
      </c>
      <c r="E47" s="12"/>
      <c r="F47" s="12"/>
      <c r="G47" s="12"/>
      <c r="H47" s="12">
        <f>SUM(H48:H65)</f>
        <v>0</v>
      </c>
      <c r="I47" s="12">
        <f>SUM(I48:I65)</f>
        <v>0</v>
      </c>
      <c r="J47" s="12">
        <f>H47+I47</f>
        <v>0</v>
      </c>
      <c r="K47" s="12"/>
      <c r="L47" s="12">
        <f>SUM(L48:L65)</f>
        <v>0.21146000000000004</v>
      </c>
      <c r="M47" s="12"/>
      <c r="P47" s="12">
        <f>IF(Q47="PR",J47,SUM(O48:O65))</f>
        <v>0</v>
      </c>
      <c r="Q47" s="12" t="s">
        <v>86</v>
      </c>
      <c r="R47" s="12">
        <f>IF(Q47="HS",H47,0)</f>
        <v>0</v>
      </c>
      <c r="S47" s="12">
        <f>IF(Q47="HS",I47-P47,0)</f>
        <v>0</v>
      </c>
      <c r="T47" s="12">
        <f>IF(Q47="PS",H47,0)</f>
        <v>0</v>
      </c>
      <c r="U47" s="12">
        <f>IF(Q47="PS",I47-P47,0)</f>
        <v>0</v>
      </c>
      <c r="V47" s="12">
        <f>IF(Q47="MP",H47,0)</f>
        <v>0</v>
      </c>
      <c r="W47" s="12">
        <f>IF(Q47="MP",I47-P47,0)</f>
        <v>0</v>
      </c>
      <c r="X47" s="12">
        <f>IF(Q47="OM",H47,0)</f>
        <v>0</v>
      </c>
      <c r="Y47" s="12">
        <v>725</v>
      </c>
      <c r="AI47">
        <f>SUM(Z48:Z65)</f>
        <v>0</v>
      </c>
      <c r="AJ47">
        <f>SUM(AA48:AA65)</f>
        <v>0</v>
      </c>
      <c r="AK47">
        <f>SUM(AB48:AB65)</f>
        <v>0</v>
      </c>
    </row>
    <row r="48" spans="1:43" x14ac:dyDescent="0.2">
      <c r="A48" s="2" t="s">
        <v>162</v>
      </c>
      <c r="C48" s="1" t="s">
        <v>163</v>
      </c>
      <c r="D48" t="s">
        <v>164</v>
      </c>
      <c r="E48" t="s">
        <v>165</v>
      </c>
      <c r="F48">
        <v>1</v>
      </c>
      <c r="G48">
        <v>0</v>
      </c>
      <c r="H48">
        <f t="shared" ref="H48:H65" si="12">F48*AE48</f>
        <v>0</v>
      </c>
      <c r="I48">
        <f t="shared" ref="I48:I65" si="13">J48-H48</f>
        <v>0</v>
      </c>
      <c r="J48">
        <f t="shared" ref="J48:J65" si="14">F48*G48</f>
        <v>0</v>
      </c>
      <c r="K48">
        <v>1.933E-2</v>
      </c>
      <c r="L48">
        <f t="shared" ref="L48:L65" si="15">F48*K48</f>
        <v>1.933E-2</v>
      </c>
      <c r="M48" t="s">
        <v>66</v>
      </c>
      <c r="N48">
        <v>1</v>
      </c>
      <c r="O48">
        <f t="shared" ref="O48:O65" si="16">IF(N48=5,I48,0)</f>
        <v>0</v>
      </c>
      <c r="Z48">
        <f t="shared" ref="Z48:Z65" si="17">IF(AD48=0,J48,0)</f>
        <v>0</v>
      </c>
      <c r="AA48">
        <f t="shared" ref="AA48:AA65" si="18">IF(AD48=15,J48,0)</f>
        <v>0</v>
      </c>
      <c r="AB48">
        <f t="shared" ref="AB48:AB65" si="19">IF(AD48=21,J48,0)</f>
        <v>0</v>
      </c>
      <c r="AD48">
        <v>21</v>
      </c>
      <c r="AE48">
        <f t="shared" ref="AE48:AE65" si="20">G48*AG48</f>
        <v>0</v>
      </c>
      <c r="AF48">
        <f t="shared" ref="AF48:AF65" si="21">G48*(1-AG48)</f>
        <v>0</v>
      </c>
      <c r="AG48">
        <v>0</v>
      </c>
      <c r="AM48">
        <f t="shared" ref="AM48:AM65" si="22">F48*AE48</f>
        <v>0</v>
      </c>
      <c r="AN48">
        <f t="shared" ref="AN48:AN65" si="23">F48*AF48</f>
        <v>0</v>
      </c>
      <c r="AO48" t="s">
        <v>166</v>
      </c>
      <c r="AP48" t="s">
        <v>103</v>
      </c>
      <c r="AQ48" s="12" t="s">
        <v>50</v>
      </c>
    </row>
    <row r="49" spans="1:43" x14ac:dyDescent="0.2">
      <c r="A49" s="2" t="s">
        <v>167</v>
      </c>
      <c r="C49" s="1" t="s">
        <v>168</v>
      </c>
      <c r="D49" t="s">
        <v>169</v>
      </c>
      <c r="E49" t="s">
        <v>165</v>
      </c>
      <c r="F49">
        <v>3</v>
      </c>
      <c r="G49">
        <v>0</v>
      </c>
      <c r="H49">
        <f t="shared" si="12"/>
        <v>0</v>
      </c>
      <c r="I49">
        <f t="shared" si="13"/>
        <v>0</v>
      </c>
      <c r="J49">
        <f t="shared" si="14"/>
        <v>0</v>
      </c>
      <c r="K49">
        <v>1.9460000000000002E-2</v>
      </c>
      <c r="L49">
        <f t="shared" si="15"/>
        <v>5.8380000000000001E-2</v>
      </c>
      <c r="M49" t="s">
        <v>48</v>
      </c>
      <c r="N49">
        <v>1</v>
      </c>
      <c r="O49">
        <f t="shared" si="16"/>
        <v>0</v>
      </c>
      <c r="Z49">
        <f t="shared" si="17"/>
        <v>0</v>
      </c>
      <c r="AA49">
        <f t="shared" si="18"/>
        <v>0</v>
      </c>
      <c r="AB49">
        <f t="shared" si="19"/>
        <v>0</v>
      </c>
      <c r="AD49">
        <v>21</v>
      </c>
      <c r="AE49">
        <f t="shared" si="20"/>
        <v>0</v>
      </c>
      <c r="AF49">
        <f t="shared" si="21"/>
        <v>0</v>
      </c>
      <c r="AG49">
        <v>0</v>
      </c>
      <c r="AM49">
        <f t="shared" si="22"/>
        <v>0</v>
      </c>
      <c r="AN49">
        <f t="shared" si="23"/>
        <v>0</v>
      </c>
      <c r="AO49" t="s">
        <v>166</v>
      </c>
      <c r="AP49" t="s">
        <v>103</v>
      </c>
      <c r="AQ49" s="12" t="s">
        <v>50</v>
      </c>
    </row>
    <row r="50" spans="1:43" x14ac:dyDescent="0.2">
      <c r="A50" s="2" t="s">
        <v>170</v>
      </c>
      <c r="C50" s="1" t="s">
        <v>171</v>
      </c>
      <c r="D50" t="s">
        <v>172</v>
      </c>
      <c r="E50" t="s">
        <v>165</v>
      </c>
      <c r="F50">
        <v>1</v>
      </c>
      <c r="G50">
        <v>0</v>
      </c>
      <c r="H50">
        <f t="shared" si="12"/>
        <v>0</v>
      </c>
      <c r="I50">
        <f t="shared" si="13"/>
        <v>0</v>
      </c>
      <c r="J50">
        <f t="shared" si="14"/>
        <v>0</v>
      </c>
      <c r="K50">
        <v>3.4700000000000002E-2</v>
      </c>
      <c r="L50">
        <f t="shared" si="15"/>
        <v>3.4700000000000002E-2</v>
      </c>
      <c r="M50" t="s">
        <v>48</v>
      </c>
      <c r="N50">
        <v>1</v>
      </c>
      <c r="O50">
        <f t="shared" si="16"/>
        <v>0</v>
      </c>
      <c r="Z50">
        <f t="shared" si="17"/>
        <v>0</v>
      </c>
      <c r="AA50">
        <f t="shared" si="18"/>
        <v>0</v>
      </c>
      <c r="AB50">
        <f t="shared" si="19"/>
        <v>0</v>
      </c>
      <c r="AD50">
        <v>21</v>
      </c>
      <c r="AE50">
        <f t="shared" si="20"/>
        <v>0</v>
      </c>
      <c r="AF50">
        <f t="shared" si="21"/>
        <v>0</v>
      </c>
      <c r="AG50">
        <v>0</v>
      </c>
      <c r="AM50">
        <f t="shared" si="22"/>
        <v>0</v>
      </c>
      <c r="AN50">
        <f t="shared" si="23"/>
        <v>0</v>
      </c>
      <c r="AO50" t="s">
        <v>166</v>
      </c>
      <c r="AP50" t="s">
        <v>103</v>
      </c>
      <c r="AQ50" s="12" t="s">
        <v>50</v>
      </c>
    </row>
    <row r="51" spans="1:43" x14ac:dyDescent="0.2">
      <c r="A51" s="2" t="s">
        <v>173</v>
      </c>
      <c r="C51" s="1" t="s">
        <v>174</v>
      </c>
      <c r="D51" t="s">
        <v>175</v>
      </c>
      <c r="E51" t="s">
        <v>165</v>
      </c>
      <c r="F51">
        <v>4</v>
      </c>
      <c r="G51">
        <v>0</v>
      </c>
      <c r="H51">
        <f t="shared" si="12"/>
        <v>0</v>
      </c>
      <c r="I51">
        <f t="shared" si="13"/>
        <v>0</v>
      </c>
      <c r="J51">
        <f t="shared" si="14"/>
        <v>0</v>
      </c>
      <c r="K51">
        <v>1.56E-3</v>
      </c>
      <c r="L51">
        <f t="shared" si="15"/>
        <v>6.2399999999999999E-3</v>
      </c>
      <c r="M51" t="s">
        <v>48</v>
      </c>
      <c r="N51">
        <v>1</v>
      </c>
      <c r="O51">
        <f t="shared" si="16"/>
        <v>0</v>
      </c>
      <c r="Z51">
        <f t="shared" si="17"/>
        <v>0</v>
      </c>
      <c r="AA51">
        <f t="shared" si="18"/>
        <v>0</v>
      </c>
      <c r="AB51">
        <f t="shared" si="19"/>
        <v>0</v>
      </c>
      <c r="AD51">
        <v>21</v>
      </c>
      <c r="AE51">
        <f t="shared" si="20"/>
        <v>0</v>
      </c>
      <c r="AF51">
        <f t="shared" si="21"/>
        <v>0</v>
      </c>
      <c r="AG51">
        <v>0</v>
      </c>
      <c r="AM51">
        <f t="shared" si="22"/>
        <v>0</v>
      </c>
      <c r="AN51">
        <f t="shared" si="23"/>
        <v>0</v>
      </c>
      <c r="AO51" t="s">
        <v>166</v>
      </c>
      <c r="AP51" t="s">
        <v>103</v>
      </c>
      <c r="AQ51" s="12" t="s">
        <v>50</v>
      </c>
    </row>
    <row r="52" spans="1:43" x14ac:dyDescent="0.2">
      <c r="A52" s="2" t="s">
        <v>176</v>
      </c>
      <c r="C52" s="1" t="s">
        <v>177</v>
      </c>
      <c r="D52" t="s">
        <v>178</v>
      </c>
      <c r="E52" t="s">
        <v>101</v>
      </c>
      <c r="F52">
        <v>3</v>
      </c>
      <c r="G52">
        <v>0</v>
      </c>
      <c r="H52">
        <f t="shared" si="12"/>
        <v>0</v>
      </c>
      <c r="I52">
        <f t="shared" si="13"/>
        <v>0</v>
      </c>
      <c r="J52">
        <f t="shared" si="14"/>
        <v>0</v>
      </c>
      <c r="K52">
        <v>1.72E-3</v>
      </c>
      <c r="L52">
        <f t="shared" si="15"/>
        <v>5.1599999999999997E-3</v>
      </c>
      <c r="M52" t="s">
        <v>77</v>
      </c>
      <c r="N52">
        <v>1</v>
      </c>
      <c r="O52">
        <f t="shared" si="16"/>
        <v>0</v>
      </c>
      <c r="Z52">
        <f t="shared" si="17"/>
        <v>0</v>
      </c>
      <c r="AA52">
        <f t="shared" si="18"/>
        <v>0</v>
      </c>
      <c r="AB52">
        <f t="shared" si="19"/>
        <v>0</v>
      </c>
      <c r="AD52">
        <v>21</v>
      </c>
      <c r="AE52">
        <f t="shared" si="20"/>
        <v>0</v>
      </c>
      <c r="AF52">
        <f t="shared" si="21"/>
        <v>0</v>
      </c>
      <c r="AG52">
        <v>0.89802661596958178</v>
      </c>
      <c r="AM52">
        <f t="shared" si="22"/>
        <v>0</v>
      </c>
      <c r="AN52">
        <f t="shared" si="23"/>
        <v>0</v>
      </c>
      <c r="AO52" t="s">
        <v>166</v>
      </c>
      <c r="AP52" t="s">
        <v>103</v>
      </c>
      <c r="AQ52" s="12" t="s">
        <v>50</v>
      </c>
    </row>
    <row r="53" spans="1:43" x14ac:dyDescent="0.2">
      <c r="A53" s="2" t="s">
        <v>179</v>
      </c>
      <c r="C53" s="1" t="s">
        <v>180</v>
      </c>
      <c r="D53" t="s">
        <v>181</v>
      </c>
      <c r="E53" t="s">
        <v>165</v>
      </c>
      <c r="F53">
        <v>2</v>
      </c>
      <c r="G53">
        <v>0</v>
      </c>
      <c r="H53">
        <f t="shared" si="12"/>
        <v>0</v>
      </c>
      <c r="I53">
        <f t="shared" si="13"/>
        <v>0</v>
      </c>
      <c r="J53">
        <f t="shared" si="14"/>
        <v>0</v>
      </c>
      <c r="K53">
        <v>1.2E-4</v>
      </c>
      <c r="L53">
        <f t="shared" si="15"/>
        <v>2.4000000000000001E-4</v>
      </c>
      <c r="M53" t="s">
        <v>77</v>
      </c>
      <c r="N53">
        <v>1</v>
      </c>
      <c r="O53">
        <f t="shared" si="16"/>
        <v>0</v>
      </c>
      <c r="Z53">
        <f t="shared" si="17"/>
        <v>0</v>
      </c>
      <c r="AA53">
        <f t="shared" si="18"/>
        <v>0</v>
      </c>
      <c r="AB53">
        <f t="shared" si="19"/>
        <v>0</v>
      </c>
      <c r="AD53">
        <v>21</v>
      </c>
      <c r="AE53">
        <f t="shared" si="20"/>
        <v>0</v>
      </c>
      <c r="AF53">
        <f t="shared" si="21"/>
        <v>0</v>
      </c>
      <c r="AG53">
        <v>0.2234087882822903</v>
      </c>
      <c r="AM53">
        <f t="shared" si="22"/>
        <v>0</v>
      </c>
      <c r="AN53">
        <f t="shared" si="23"/>
        <v>0</v>
      </c>
      <c r="AO53" t="s">
        <v>166</v>
      </c>
      <c r="AP53" t="s">
        <v>103</v>
      </c>
      <c r="AQ53" s="12" t="s">
        <v>50</v>
      </c>
    </row>
    <row r="54" spans="1:43" x14ac:dyDescent="0.2">
      <c r="A54" s="2" t="s">
        <v>182</v>
      </c>
      <c r="C54" s="1" t="s">
        <v>183</v>
      </c>
      <c r="D54" t="s">
        <v>184</v>
      </c>
      <c r="E54" t="s">
        <v>101</v>
      </c>
      <c r="F54">
        <v>2</v>
      </c>
      <c r="G54">
        <v>0</v>
      </c>
      <c r="H54">
        <f t="shared" si="12"/>
        <v>0</v>
      </c>
      <c r="I54">
        <f t="shared" si="13"/>
        <v>0</v>
      </c>
      <c r="J54">
        <f t="shared" si="14"/>
        <v>0</v>
      </c>
      <c r="K54">
        <v>1.4E-3</v>
      </c>
      <c r="L54">
        <f t="shared" si="15"/>
        <v>2.8E-3</v>
      </c>
      <c r="M54" t="s">
        <v>77</v>
      </c>
      <c r="N54">
        <v>1</v>
      </c>
      <c r="O54">
        <f t="shared" si="16"/>
        <v>0</v>
      </c>
      <c r="Z54">
        <f t="shared" si="17"/>
        <v>0</v>
      </c>
      <c r="AA54">
        <f t="shared" si="18"/>
        <v>0</v>
      </c>
      <c r="AB54">
        <f t="shared" si="19"/>
        <v>0</v>
      </c>
      <c r="AD54">
        <v>21</v>
      </c>
      <c r="AE54">
        <f t="shared" si="20"/>
        <v>0</v>
      </c>
      <c r="AF54">
        <f t="shared" si="21"/>
        <v>0</v>
      </c>
      <c r="AG54">
        <v>1</v>
      </c>
      <c r="AM54">
        <f t="shared" si="22"/>
        <v>0</v>
      </c>
      <c r="AN54">
        <f t="shared" si="23"/>
        <v>0</v>
      </c>
      <c r="AO54" t="s">
        <v>166</v>
      </c>
      <c r="AP54" t="s">
        <v>103</v>
      </c>
      <c r="AQ54" s="12" t="s">
        <v>50</v>
      </c>
    </row>
    <row r="55" spans="1:43" x14ac:dyDescent="0.2">
      <c r="A55" s="2" t="s">
        <v>185</v>
      </c>
      <c r="C55" s="1" t="s">
        <v>186</v>
      </c>
      <c r="D55" t="s">
        <v>187</v>
      </c>
      <c r="E55" t="s">
        <v>101</v>
      </c>
      <c r="F55">
        <v>3</v>
      </c>
      <c r="G55">
        <v>0</v>
      </c>
      <c r="H55">
        <f t="shared" si="12"/>
        <v>0</v>
      </c>
      <c r="I55">
        <f t="shared" si="13"/>
        <v>0</v>
      </c>
      <c r="J55">
        <f t="shared" si="14"/>
        <v>0</v>
      </c>
      <c r="K55">
        <v>1.41E-3</v>
      </c>
      <c r="L55">
        <f t="shared" si="15"/>
        <v>4.2300000000000003E-3</v>
      </c>
      <c r="M55" t="s">
        <v>77</v>
      </c>
      <c r="N55">
        <v>1</v>
      </c>
      <c r="O55">
        <f t="shared" si="16"/>
        <v>0</v>
      </c>
      <c r="Z55">
        <f t="shared" si="17"/>
        <v>0</v>
      </c>
      <c r="AA55">
        <f t="shared" si="18"/>
        <v>0</v>
      </c>
      <c r="AB55">
        <f t="shared" si="19"/>
        <v>0</v>
      </c>
      <c r="AD55">
        <v>21</v>
      </c>
      <c r="AE55">
        <f t="shared" si="20"/>
        <v>0</v>
      </c>
      <c r="AF55">
        <f t="shared" si="21"/>
        <v>0</v>
      </c>
      <c r="AG55">
        <v>0.37947991554640942</v>
      </c>
      <c r="AM55">
        <f t="shared" si="22"/>
        <v>0</v>
      </c>
      <c r="AN55">
        <f t="shared" si="23"/>
        <v>0</v>
      </c>
      <c r="AO55" t="s">
        <v>166</v>
      </c>
      <c r="AP55" t="s">
        <v>103</v>
      </c>
      <c r="AQ55" s="12" t="s">
        <v>50</v>
      </c>
    </row>
    <row r="56" spans="1:43" x14ac:dyDescent="0.2">
      <c r="A56" s="2" t="s">
        <v>188</v>
      </c>
      <c r="C56" s="1" t="s">
        <v>189</v>
      </c>
      <c r="D56" t="s">
        <v>190</v>
      </c>
      <c r="E56" t="s">
        <v>101</v>
      </c>
      <c r="F56">
        <v>3</v>
      </c>
      <c r="G56">
        <v>0</v>
      </c>
      <c r="H56">
        <f t="shared" si="12"/>
        <v>0</v>
      </c>
      <c r="I56">
        <f t="shared" si="13"/>
        <v>0</v>
      </c>
      <c r="J56">
        <f t="shared" si="14"/>
        <v>0</v>
      </c>
      <c r="K56">
        <v>1.2999999999999999E-2</v>
      </c>
      <c r="L56">
        <f t="shared" si="15"/>
        <v>3.9E-2</v>
      </c>
      <c r="M56" t="s">
        <v>77</v>
      </c>
      <c r="N56">
        <v>1</v>
      </c>
      <c r="O56">
        <f t="shared" si="16"/>
        <v>0</v>
      </c>
      <c r="Z56">
        <f t="shared" si="17"/>
        <v>0</v>
      </c>
      <c r="AA56">
        <f t="shared" si="18"/>
        <v>0</v>
      </c>
      <c r="AB56">
        <f t="shared" si="19"/>
        <v>0</v>
      </c>
      <c r="AD56">
        <v>21</v>
      </c>
      <c r="AE56">
        <f t="shared" si="20"/>
        <v>0</v>
      </c>
      <c r="AF56">
        <f t="shared" si="21"/>
        <v>0</v>
      </c>
      <c r="AG56">
        <v>1</v>
      </c>
      <c r="AM56">
        <f t="shared" si="22"/>
        <v>0</v>
      </c>
      <c r="AN56">
        <f t="shared" si="23"/>
        <v>0</v>
      </c>
      <c r="AO56" t="s">
        <v>166</v>
      </c>
      <c r="AP56" t="s">
        <v>103</v>
      </c>
      <c r="AQ56" s="12" t="s">
        <v>50</v>
      </c>
    </row>
    <row r="57" spans="1:43" x14ac:dyDescent="0.2">
      <c r="A57" s="2" t="s">
        <v>191</v>
      </c>
      <c r="C57" s="1" t="s">
        <v>192</v>
      </c>
      <c r="D57" t="s">
        <v>193</v>
      </c>
      <c r="E57" t="s">
        <v>101</v>
      </c>
      <c r="F57">
        <v>1</v>
      </c>
      <c r="G57">
        <v>0</v>
      </c>
      <c r="H57">
        <f t="shared" si="12"/>
        <v>0</v>
      </c>
      <c r="I57">
        <f t="shared" si="13"/>
        <v>0</v>
      </c>
      <c r="J57">
        <f t="shared" si="14"/>
        <v>0</v>
      </c>
      <c r="K57">
        <v>3.1800000000000001E-3</v>
      </c>
      <c r="L57">
        <f t="shared" si="15"/>
        <v>3.1800000000000001E-3</v>
      </c>
      <c r="M57" t="s">
        <v>77</v>
      </c>
      <c r="N57">
        <v>1</v>
      </c>
      <c r="O57">
        <f t="shared" si="16"/>
        <v>0</v>
      </c>
      <c r="Z57">
        <f t="shared" si="17"/>
        <v>0</v>
      </c>
      <c r="AA57">
        <f t="shared" si="18"/>
        <v>0</v>
      </c>
      <c r="AB57">
        <f t="shared" si="19"/>
        <v>0</v>
      </c>
      <c r="AD57">
        <v>21</v>
      </c>
      <c r="AE57">
        <f t="shared" si="20"/>
        <v>0</v>
      </c>
      <c r="AF57">
        <f t="shared" si="21"/>
        <v>0</v>
      </c>
      <c r="AG57">
        <v>0.42659908629400678</v>
      </c>
      <c r="AM57">
        <f t="shared" si="22"/>
        <v>0</v>
      </c>
      <c r="AN57">
        <f t="shared" si="23"/>
        <v>0</v>
      </c>
      <c r="AO57" t="s">
        <v>166</v>
      </c>
      <c r="AP57" t="s">
        <v>103</v>
      </c>
      <c r="AQ57" s="12" t="s">
        <v>50</v>
      </c>
    </row>
    <row r="58" spans="1:43" x14ac:dyDescent="0.2">
      <c r="A58" s="2" t="s">
        <v>194</v>
      </c>
      <c r="C58" s="1" t="s">
        <v>195</v>
      </c>
      <c r="D58" t="s">
        <v>196</v>
      </c>
      <c r="E58" t="s">
        <v>101</v>
      </c>
      <c r="F58">
        <v>2</v>
      </c>
      <c r="G58">
        <v>0</v>
      </c>
      <c r="H58">
        <f t="shared" si="12"/>
        <v>0</v>
      </c>
      <c r="I58">
        <f t="shared" si="13"/>
        <v>0</v>
      </c>
      <c r="J58">
        <f t="shared" si="14"/>
        <v>0</v>
      </c>
      <c r="K58">
        <v>1.33E-3</v>
      </c>
      <c r="L58">
        <f t="shared" si="15"/>
        <v>2.66E-3</v>
      </c>
      <c r="M58" t="s">
        <v>77</v>
      </c>
      <c r="N58">
        <v>1</v>
      </c>
      <c r="O58">
        <f t="shared" si="16"/>
        <v>0</v>
      </c>
      <c r="Z58">
        <f t="shared" si="17"/>
        <v>0</v>
      </c>
      <c r="AA58">
        <f t="shared" si="18"/>
        <v>0</v>
      </c>
      <c r="AB58">
        <f t="shared" si="19"/>
        <v>0</v>
      </c>
      <c r="AD58">
        <v>21</v>
      </c>
      <c r="AE58">
        <f t="shared" si="20"/>
        <v>0</v>
      </c>
      <c r="AF58">
        <f t="shared" si="21"/>
        <v>0</v>
      </c>
      <c r="AG58">
        <v>1</v>
      </c>
      <c r="AM58">
        <f t="shared" si="22"/>
        <v>0</v>
      </c>
      <c r="AN58">
        <f t="shared" si="23"/>
        <v>0</v>
      </c>
      <c r="AO58" t="s">
        <v>166</v>
      </c>
      <c r="AP58" t="s">
        <v>103</v>
      </c>
      <c r="AQ58" s="12" t="s">
        <v>50</v>
      </c>
    </row>
    <row r="59" spans="1:43" x14ac:dyDescent="0.2">
      <c r="A59" s="2" t="s">
        <v>197</v>
      </c>
      <c r="C59" s="1" t="s">
        <v>198</v>
      </c>
      <c r="D59" t="s">
        <v>199</v>
      </c>
      <c r="E59" t="s">
        <v>101</v>
      </c>
      <c r="F59">
        <v>1</v>
      </c>
      <c r="G59">
        <v>0</v>
      </c>
      <c r="H59">
        <f t="shared" si="12"/>
        <v>0</v>
      </c>
      <c r="I59">
        <f t="shared" si="13"/>
        <v>0</v>
      </c>
      <c r="J59">
        <f t="shared" si="14"/>
        <v>0</v>
      </c>
      <c r="K59">
        <v>1.4999999999999999E-2</v>
      </c>
      <c r="L59">
        <f t="shared" si="15"/>
        <v>1.4999999999999999E-2</v>
      </c>
      <c r="M59" t="s">
        <v>77</v>
      </c>
      <c r="N59">
        <v>1</v>
      </c>
      <c r="O59">
        <f t="shared" si="16"/>
        <v>0</v>
      </c>
      <c r="Z59">
        <f t="shared" si="17"/>
        <v>0</v>
      </c>
      <c r="AA59">
        <f t="shared" si="18"/>
        <v>0</v>
      </c>
      <c r="AB59">
        <f t="shared" si="19"/>
        <v>0</v>
      </c>
      <c r="AD59">
        <v>21</v>
      </c>
      <c r="AE59">
        <f t="shared" si="20"/>
        <v>0</v>
      </c>
      <c r="AF59">
        <f t="shared" si="21"/>
        <v>0</v>
      </c>
      <c r="AG59">
        <v>1</v>
      </c>
      <c r="AM59">
        <f t="shared" si="22"/>
        <v>0</v>
      </c>
      <c r="AN59">
        <f t="shared" si="23"/>
        <v>0</v>
      </c>
      <c r="AO59" t="s">
        <v>166</v>
      </c>
      <c r="AP59" t="s">
        <v>103</v>
      </c>
      <c r="AQ59" s="12" t="s">
        <v>50</v>
      </c>
    </row>
    <row r="60" spans="1:43" x14ac:dyDescent="0.2">
      <c r="A60" s="2" t="s">
        <v>200</v>
      </c>
      <c r="C60" s="1" t="s">
        <v>201</v>
      </c>
      <c r="D60" t="s">
        <v>202</v>
      </c>
      <c r="E60" t="s">
        <v>101</v>
      </c>
      <c r="F60">
        <v>1</v>
      </c>
      <c r="G60">
        <v>0</v>
      </c>
      <c r="H60">
        <f t="shared" si="12"/>
        <v>0</v>
      </c>
      <c r="I60">
        <f t="shared" si="13"/>
        <v>0</v>
      </c>
      <c r="J60">
        <f t="shared" si="14"/>
        <v>0</v>
      </c>
      <c r="K60">
        <v>3.0899999999999999E-3</v>
      </c>
      <c r="L60">
        <f t="shared" si="15"/>
        <v>3.0899999999999999E-3</v>
      </c>
      <c r="M60" t="s">
        <v>77</v>
      </c>
      <c r="N60">
        <v>1</v>
      </c>
      <c r="O60">
        <f t="shared" si="16"/>
        <v>0</v>
      </c>
      <c r="Z60">
        <f t="shared" si="17"/>
        <v>0</v>
      </c>
      <c r="AA60">
        <f t="shared" si="18"/>
        <v>0</v>
      </c>
      <c r="AB60">
        <f t="shared" si="19"/>
        <v>0</v>
      </c>
      <c r="AD60">
        <v>21</v>
      </c>
      <c r="AE60">
        <f t="shared" si="20"/>
        <v>0</v>
      </c>
      <c r="AF60">
        <f t="shared" si="21"/>
        <v>0</v>
      </c>
      <c r="AG60">
        <v>0.33872618522239639</v>
      </c>
      <c r="AM60">
        <f t="shared" si="22"/>
        <v>0</v>
      </c>
      <c r="AN60">
        <f t="shared" si="23"/>
        <v>0</v>
      </c>
      <c r="AO60" t="s">
        <v>166</v>
      </c>
      <c r="AP60" t="s">
        <v>103</v>
      </c>
      <c r="AQ60" s="12" t="s">
        <v>50</v>
      </c>
    </row>
    <row r="61" spans="1:43" x14ac:dyDescent="0.2">
      <c r="A61" s="2" t="s">
        <v>203</v>
      </c>
      <c r="C61" s="1" t="s">
        <v>204</v>
      </c>
      <c r="D61" t="s">
        <v>205</v>
      </c>
      <c r="E61" t="s">
        <v>101</v>
      </c>
      <c r="F61">
        <v>1</v>
      </c>
      <c r="G61">
        <v>0</v>
      </c>
      <c r="H61">
        <f t="shared" si="12"/>
        <v>0</v>
      </c>
      <c r="I61">
        <f t="shared" si="13"/>
        <v>0</v>
      </c>
      <c r="J61">
        <f t="shared" si="14"/>
        <v>0</v>
      </c>
      <c r="K61">
        <v>1.4E-2</v>
      </c>
      <c r="L61">
        <f t="shared" si="15"/>
        <v>1.4E-2</v>
      </c>
      <c r="M61" t="s">
        <v>77</v>
      </c>
      <c r="N61">
        <v>1</v>
      </c>
      <c r="O61">
        <f t="shared" si="16"/>
        <v>0</v>
      </c>
      <c r="Z61">
        <f t="shared" si="17"/>
        <v>0</v>
      </c>
      <c r="AA61">
        <f t="shared" si="18"/>
        <v>0</v>
      </c>
      <c r="AB61">
        <f t="shared" si="19"/>
        <v>0</v>
      </c>
      <c r="AD61">
        <v>21</v>
      </c>
      <c r="AE61">
        <f t="shared" si="20"/>
        <v>0</v>
      </c>
      <c r="AF61">
        <f t="shared" si="21"/>
        <v>0</v>
      </c>
      <c r="AG61">
        <v>1</v>
      </c>
      <c r="AM61">
        <f t="shared" si="22"/>
        <v>0</v>
      </c>
      <c r="AN61">
        <f t="shared" si="23"/>
        <v>0</v>
      </c>
      <c r="AO61" t="s">
        <v>166</v>
      </c>
      <c r="AP61" t="s">
        <v>103</v>
      </c>
      <c r="AQ61" s="12" t="s">
        <v>50</v>
      </c>
    </row>
    <row r="62" spans="1:43" x14ac:dyDescent="0.2">
      <c r="A62" s="2" t="s">
        <v>206</v>
      </c>
      <c r="C62" s="1" t="s">
        <v>207</v>
      </c>
      <c r="D62" t="s">
        <v>208</v>
      </c>
      <c r="E62" t="s">
        <v>110</v>
      </c>
      <c r="F62">
        <v>0.21146000000000001</v>
      </c>
      <c r="G62">
        <v>0</v>
      </c>
      <c r="H62">
        <f t="shared" si="12"/>
        <v>0</v>
      </c>
      <c r="I62">
        <f t="shared" si="13"/>
        <v>0</v>
      </c>
      <c r="J62">
        <f t="shared" si="14"/>
        <v>0</v>
      </c>
      <c r="K62">
        <v>0</v>
      </c>
      <c r="L62">
        <f t="shared" si="15"/>
        <v>0</v>
      </c>
      <c r="M62" t="s">
        <v>77</v>
      </c>
      <c r="N62">
        <v>5</v>
      </c>
      <c r="O62">
        <f t="shared" si="16"/>
        <v>0</v>
      </c>
      <c r="Z62">
        <f t="shared" si="17"/>
        <v>0</v>
      </c>
      <c r="AA62">
        <f t="shared" si="18"/>
        <v>0</v>
      </c>
      <c r="AB62">
        <f t="shared" si="19"/>
        <v>0</v>
      </c>
      <c r="AD62">
        <v>21</v>
      </c>
      <c r="AE62">
        <f t="shared" si="20"/>
        <v>0</v>
      </c>
      <c r="AF62">
        <f t="shared" si="21"/>
        <v>0</v>
      </c>
      <c r="AG62">
        <v>0</v>
      </c>
      <c r="AM62">
        <f t="shared" si="22"/>
        <v>0</v>
      </c>
      <c r="AN62">
        <f t="shared" si="23"/>
        <v>0</v>
      </c>
      <c r="AO62" t="s">
        <v>166</v>
      </c>
      <c r="AP62" t="s">
        <v>103</v>
      </c>
      <c r="AQ62" s="12" t="s">
        <v>50</v>
      </c>
    </row>
    <row r="63" spans="1:43" x14ac:dyDescent="0.2">
      <c r="A63" s="2" t="s">
        <v>209</v>
      </c>
      <c r="C63" s="1" t="s">
        <v>210</v>
      </c>
      <c r="D63" t="s">
        <v>211</v>
      </c>
      <c r="E63" t="s">
        <v>101</v>
      </c>
      <c r="F63">
        <v>3</v>
      </c>
      <c r="G63">
        <v>0</v>
      </c>
      <c r="H63">
        <f t="shared" si="12"/>
        <v>0</v>
      </c>
      <c r="I63">
        <f t="shared" si="13"/>
        <v>0</v>
      </c>
      <c r="J63">
        <f t="shared" si="14"/>
        <v>0</v>
      </c>
      <c r="K63">
        <v>2.0000000000000001E-4</v>
      </c>
      <c r="L63">
        <f t="shared" si="15"/>
        <v>6.0000000000000006E-4</v>
      </c>
      <c r="M63" t="s">
        <v>77</v>
      </c>
      <c r="N63">
        <v>1</v>
      </c>
      <c r="O63">
        <f t="shared" si="16"/>
        <v>0</v>
      </c>
      <c r="Z63">
        <f t="shared" si="17"/>
        <v>0</v>
      </c>
      <c r="AA63">
        <f t="shared" si="18"/>
        <v>0</v>
      </c>
      <c r="AB63">
        <f t="shared" si="19"/>
        <v>0</v>
      </c>
      <c r="AD63">
        <v>21</v>
      </c>
      <c r="AE63">
        <f t="shared" si="20"/>
        <v>0</v>
      </c>
      <c r="AF63">
        <f t="shared" si="21"/>
        <v>0</v>
      </c>
      <c r="AG63">
        <v>0.2215330525058874</v>
      </c>
      <c r="AM63">
        <f t="shared" si="22"/>
        <v>0</v>
      </c>
      <c r="AN63">
        <f t="shared" si="23"/>
        <v>0</v>
      </c>
      <c r="AO63" t="s">
        <v>166</v>
      </c>
      <c r="AP63" t="s">
        <v>103</v>
      </c>
      <c r="AQ63" s="12" t="s">
        <v>50</v>
      </c>
    </row>
    <row r="64" spans="1:43" x14ac:dyDescent="0.2">
      <c r="A64" s="2" t="s">
        <v>212</v>
      </c>
      <c r="C64" s="1" t="s">
        <v>213</v>
      </c>
      <c r="D64" t="s">
        <v>214</v>
      </c>
      <c r="E64" t="s">
        <v>101</v>
      </c>
      <c r="F64">
        <v>3</v>
      </c>
      <c r="G64">
        <v>0</v>
      </c>
      <c r="H64">
        <f t="shared" si="12"/>
        <v>0</v>
      </c>
      <c r="I64">
        <f t="shared" si="13"/>
        <v>0</v>
      </c>
      <c r="J64">
        <f t="shared" si="14"/>
        <v>0</v>
      </c>
      <c r="K64">
        <v>2.0000000000000001E-4</v>
      </c>
      <c r="L64">
        <f t="shared" si="15"/>
        <v>6.0000000000000006E-4</v>
      </c>
      <c r="M64" t="s">
        <v>77</v>
      </c>
      <c r="N64">
        <v>1</v>
      </c>
      <c r="O64">
        <f t="shared" si="16"/>
        <v>0</v>
      </c>
      <c r="Z64">
        <f t="shared" si="17"/>
        <v>0</v>
      </c>
      <c r="AA64">
        <f t="shared" si="18"/>
        <v>0</v>
      </c>
      <c r="AB64">
        <f t="shared" si="19"/>
        <v>0</v>
      </c>
      <c r="AD64">
        <v>21</v>
      </c>
      <c r="AE64">
        <f t="shared" si="20"/>
        <v>0</v>
      </c>
      <c r="AF64">
        <f t="shared" si="21"/>
        <v>0</v>
      </c>
      <c r="AG64">
        <v>1</v>
      </c>
      <c r="AM64">
        <f t="shared" si="22"/>
        <v>0</v>
      </c>
      <c r="AN64">
        <f t="shared" si="23"/>
        <v>0</v>
      </c>
      <c r="AO64" t="s">
        <v>166</v>
      </c>
      <c r="AP64" t="s">
        <v>103</v>
      </c>
      <c r="AQ64" s="12" t="s">
        <v>50</v>
      </c>
    </row>
    <row r="65" spans="1:43" x14ac:dyDescent="0.2">
      <c r="A65" s="2" t="s">
        <v>215</v>
      </c>
      <c r="C65" s="1" t="s">
        <v>216</v>
      </c>
      <c r="D65" t="s">
        <v>217</v>
      </c>
      <c r="E65" t="s">
        <v>101</v>
      </c>
      <c r="F65">
        <v>1</v>
      </c>
      <c r="G65">
        <v>0</v>
      </c>
      <c r="H65">
        <f t="shared" si="12"/>
        <v>0</v>
      </c>
      <c r="I65">
        <f t="shared" si="13"/>
        <v>0</v>
      </c>
      <c r="J65">
        <f t="shared" si="14"/>
        <v>0</v>
      </c>
      <c r="K65">
        <v>2.2499999999999998E-3</v>
      </c>
      <c r="L65">
        <f t="shared" si="15"/>
        <v>2.2499999999999998E-3</v>
      </c>
      <c r="M65" t="s">
        <v>77</v>
      </c>
      <c r="N65">
        <v>1</v>
      </c>
      <c r="O65">
        <f t="shared" si="16"/>
        <v>0</v>
      </c>
      <c r="Z65">
        <f t="shared" si="17"/>
        <v>0</v>
      </c>
      <c r="AA65">
        <f t="shared" si="18"/>
        <v>0</v>
      </c>
      <c r="AB65">
        <f t="shared" si="19"/>
        <v>0</v>
      </c>
      <c r="AD65">
        <v>21</v>
      </c>
      <c r="AE65">
        <f t="shared" si="20"/>
        <v>0</v>
      </c>
      <c r="AF65">
        <f t="shared" si="21"/>
        <v>0</v>
      </c>
      <c r="AG65">
        <v>0</v>
      </c>
      <c r="AM65">
        <f t="shared" si="22"/>
        <v>0</v>
      </c>
      <c r="AN65">
        <f t="shared" si="23"/>
        <v>0</v>
      </c>
      <c r="AO65" t="s">
        <v>166</v>
      </c>
      <c r="AP65" t="s">
        <v>103</v>
      </c>
      <c r="AQ65" s="12" t="s">
        <v>50</v>
      </c>
    </row>
    <row r="66" spans="1:43" x14ac:dyDescent="0.2">
      <c r="A66" s="15"/>
      <c r="B66" s="16"/>
      <c r="C66" s="16" t="s">
        <v>218</v>
      </c>
      <c r="D66" s="12" t="s">
        <v>219</v>
      </c>
      <c r="E66" s="12"/>
      <c r="F66" s="12"/>
      <c r="G66" s="12"/>
      <c r="H66" s="12">
        <f>SUM(H67:H79)</f>
        <v>0</v>
      </c>
      <c r="I66" s="12">
        <f>SUM(I67:I79)</f>
        <v>0</v>
      </c>
      <c r="J66" s="12">
        <f>H66+I66</f>
        <v>0</v>
      </c>
      <c r="K66" s="12"/>
      <c r="L66" s="12">
        <f>SUM(L67:L79)</f>
        <v>0.25173999999999996</v>
      </c>
      <c r="M66" s="12"/>
      <c r="P66" s="12">
        <f>IF(Q66="PR",J66,SUM(O67:O79))</f>
        <v>0</v>
      </c>
      <c r="Q66" s="12" t="s">
        <v>86</v>
      </c>
      <c r="R66" s="12">
        <f>IF(Q66="HS",H66,0)</f>
        <v>0</v>
      </c>
      <c r="S66" s="12">
        <f>IF(Q66="HS",I66-P66,0)</f>
        <v>0</v>
      </c>
      <c r="T66" s="12">
        <f>IF(Q66="PS",H66,0)</f>
        <v>0</v>
      </c>
      <c r="U66" s="12">
        <f>IF(Q66="PS",I66-P66,0)</f>
        <v>0</v>
      </c>
      <c r="V66" s="12">
        <f>IF(Q66="MP",H66,0)</f>
        <v>0</v>
      </c>
      <c r="W66" s="12">
        <f>IF(Q66="MP",I66-P66,0)</f>
        <v>0</v>
      </c>
      <c r="X66" s="12">
        <f>IF(Q66="OM",H66,0)</f>
        <v>0</v>
      </c>
      <c r="Y66" s="12">
        <v>733</v>
      </c>
      <c r="AI66">
        <f>SUM(Z67:Z79)</f>
        <v>0</v>
      </c>
      <c r="AJ66">
        <f>SUM(AA67:AA79)</f>
        <v>0</v>
      </c>
      <c r="AK66">
        <f>SUM(AB67:AB79)</f>
        <v>0</v>
      </c>
    </row>
    <row r="67" spans="1:43" x14ac:dyDescent="0.2">
      <c r="A67" s="2" t="s">
        <v>220</v>
      </c>
      <c r="C67" s="1" t="s">
        <v>221</v>
      </c>
      <c r="D67" t="s">
        <v>222</v>
      </c>
      <c r="E67" t="s">
        <v>76</v>
      </c>
      <c r="F67">
        <v>14</v>
      </c>
      <c r="G67">
        <v>0</v>
      </c>
      <c r="H67">
        <f t="shared" ref="H67:H79" si="24">F67*AE67</f>
        <v>0</v>
      </c>
      <c r="I67">
        <f t="shared" ref="I67:I79" si="25">J67-H67</f>
        <v>0</v>
      </c>
      <c r="J67">
        <f t="shared" ref="J67:J79" si="26">F67*G67</f>
        <v>0</v>
      </c>
      <c r="K67">
        <v>6.6E-4</v>
      </c>
      <c r="L67">
        <f t="shared" ref="L67:L79" si="27">F67*K67</f>
        <v>9.2399999999999999E-3</v>
      </c>
      <c r="M67" t="s">
        <v>77</v>
      </c>
      <c r="N67">
        <v>1</v>
      </c>
      <c r="O67">
        <f t="shared" ref="O67:O79" si="28">IF(N67=5,I67,0)</f>
        <v>0</v>
      </c>
      <c r="Z67">
        <f t="shared" ref="Z67:Z79" si="29">IF(AD67=0,J67,0)</f>
        <v>0</v>
      </c>
      <c r="AA67">
        <f t="shared" ref="AA67:AA79" si="30">IF(AD67=15,J67,0)</f>
        <v>0</v>
      </c>
      <c r="AB67">
        <f t="shared" ref="AB67:AB79" si="31">IF(AD67=21,J67,0)</f>
        <v>0</v>
      </c>
      <c r="AD67">
        <v>21</v>
      </c>
      <c r="AE67">
        <f t="shared" ref="AE67:AE79" si="32">G67*AG67</f>
        <v>0</v>
      </c>
      <c r="AF67">
        <f t="shared" ref="AF67:AF79" si="33">G67*(1-AG67)</f>
        <v>0</v>
      </c>
      <c r="AG67">
        <v>0.21564</v>
      </c>
      <c r="AM67">
        <f t="shared" ref="AM67:AM79" si="34">F67*AE67</f>
        <v>0</v>
      </c>
      <c r="AN67">
        <f t="shared" ref="AN67:AN79" si="35">F67*AF67</f>
        <v>0</v>
      </c>
      <c r="AO67" t="s">
        <v>223</v>
      </c>
      <c r="AP67" t="s">
        <v>224</v>
      </c>
      <c r="AQ67" s="12" t="s">
        <v>50</v>
      </c>
    </row>
    <row r="68" spans="1:43" x14ac:dyDescent="0.2">
      <c r="A68" s="2" t="s">
        <v>225</v>
      </c>
      <c r="C68" s="1" t="s">
        <v>226</v>
      </c>
      <c r="D68" t="s">
        <v>227</v>
      </c>
      <c r="E68" t="s">
        <v>76</v>
      </c>
      <c r="F68">
        <v>14</v>
      </c>
      <c r="G68">
        <v>0</v>
      </c>
      <c r="H68">
        <f t="shared" si="24"/>
        <v>0</v>
      </c>
      <c r="I68">
        <f t="shared" si="25"/>
        <v>0</v>
      </c>
      <c r="J68">
        <f t="shared" si="26"/>
        <v>0</v>
      </c>
      <c r="K68">
        <v>2.0000000000000002E-5</v>
      </c>
      <c r="L68">
        <f t="shared" si="27"/>
        <v>2.8000000000000003E-4</v>
      </c>
      <c r="M68" t="s">
        <v>77</v>
      </c>
      <c r="N68">
        <v>1</v>
      </c>
      <c r="O68">
        <f t="shared" si="28"/>
        <v>0</v>
      </c>
      <c r="Z68">
        <f t="shared" si="29"/>
        <v>0</v>
      </c>
      <c r="AA68">
        <f t="shared" si="30"/>
        <v>0</v>
      </c>
      <c r="AB68">
        <f t="shared" si="31"/>
        <v>0</v>
      </c>
      <c r="AD68">
        <v>21</v>
      </c>
      <c r="AE68">
        <f t="shared" si="32"/>
        <v>0</v>
      </c>
      <c r="AF68">
        <f t="shared" si="33"/>
        <v>0</v>
      </c>
      <c r="AG68">
        <v>1</v>
      </c>
      <c r="AM68">
        <f t="shared" si="34"/>
        <v>0</v>
      </c>
      <c r="AN68">
        <f t="shared" si="35"/>
        <v>0</v>
      </c>
      <c r="AO68" t="s">
        <v>223</v>
      </c>
      <c r="AP68" t="s">
        <v>224</v>
      </c>
      <c r="AQ68" s="12" t="s">
        <v>50</v>
      </c>
    </row>
    <row r="69" spans="1:43" x14ac:dyDescent="0.2">
      <c r="A69" s="2" t="s">
        <v>228</v>
      </c>
      <c r="C69" s="1" t="s">
        <v>229</v>
      </c>
      <c r="D69" t="s">
        <v>230</v>
      </c>
      <c r="E69" t="s">
        <v>76</v>
      </c>
      <c r="F69">
        <v>12</v>
      </c>
      <c r="G69">
        <v>0</v>
      </c>
      <c r="H69">
        <f t="shared" si="24"/>
        <v>0</v>
      </c>
      <c r="I69">
        <f t="shared" si="25"/>
        <v>0</v>
      </c>
      <c r="J69">
        <f t="shared" si="26"/>
        <v>0</v>
      </c>
      <c r="K69">
        <v>0</v>
      </c>
      <c r="L69">
        <f t="shared" si="27"/>
        <v>0</v>
      </c>
      <c r="M69" t="s">
        <v>48</v>
      </c>
      <c r="N69">
        <v>1</v>
      </c>
      <c r="O69">
        <f t="shared" si="28"/>
        <v>0</v>
      </c>
      <c r="Z69">
        <f t="shared" si="29"/>
        <v>0</v>
      </c>
      <c r="AA69">
        <f t="shared" si="30"/>
        <v>0</v>
      </c>
      <c r="AB69">
        <f t="shared" si="31"/>
        <v>0</v>
      </c>
      <c r="AD69">
        <v>21</v>
      </c>
      <c r="AE69">
        <f t="shared" si="32"/>
        <v>0</v>
      </c>
      <c r="AF69">
        <f t="shared" si="33"/>
        <v>0</v>
      </c>
      <c r="AG69">
        <v>1</v>
      </c>
      <c r="AM69">
        <f t="shared" si="34"/>
        <v>0</v>
      </c>
      <c r="AN69">
        <f t="shared" si="35"/>
        <v>0</v>
      </c>
      <c r="AO69" t="s">
        <v>223</v>
      </c>
      <c r="AP69" t="s">
        <v>224</v>
      </c>
      <c r="AQ69" s="12" t="s">
        <v>50</v>
      </c>
    </row>
    <row r="70" spans="1:43" x14ac:dyDescent="0.2">
      <c r="A70" s="2" t="s">
        <v>231</v>
      </c>
      <c r="C70" s="1" t="s">
        <v>232</v>
      </c>
      <c r="D70" t="s">
        <v>233</v>
      </c>
      <c r="E70" t="s">
        <v>76</v>
      </c>
      <c r="F70">
        <v>2</v>
      </c>
      <c r="G70">
        <v>0</v>
      </c>
      <c r="H70">
        <f t="shared" si="24"/>
        <v>0</v>
      </c>
      <c r="I70">
        <f t="shared" si="25"/>
        <v>0</v>
      </c>
      <c r="J70">
        <f t="shared" si="26"/>
        <v>0</v>
      </c>
      <c r="K70">
        <v>0</v>
      </c>
      <c r="L70">
        <f t="shared" si="27"/>
        <v>0</v>
      </c>
      <c r="M70" t="s">
        <v>77</v>
      </c>
      <c r="N70">
        <v>1</v>
      </c>
      <c r="O70">
        <f t="shared" si="28"/>
        <v>0</v>
      </c>
      <c r="Z70">
        <f t="shared" si="29"/>
        <v>0</v>
      </c>
      <c r="AA70">
        <f t="shared" si="30"/>
        <v>0</v>
      </c>
      <c r="AB70">
        <f t="shared" si="31"/>
        <v>0</v>
      </c>
      <c r="AD70">
        <v>21</v>
      </c>
      <c r="AE70">
        <f t="shared" si="32"/>
        <v>0</v>
      </c>
      <c r="AF70">
        <f t="shared" si="33"/>
        <v>0</v>
      </c>
      <c r="AG70">
        <v>1</v>
      </c>
      <c r="AM70">
        <f t="shared" si="34"/>
        <v>0</v>
      </c>
      <c r="AN70">
        <f t="shared" si="35"/>
        <v>0</v>
      </c>
      <c r="AO70" t="s">
        <v>223</v>
      </c>
      <c r="AP70" t="s">
        <v>224</v>
      </c>
      <c r="AQ70" s="12" t="s">
        <v>50</v>
      </c>
    </row>
    <row r="71" spans="1:43" x14ac:dyDescent="0.2">
      <c r="A71" s="2" t="s">
        <v>234</v>
      </c>
      <c r="C71" s="1" t="s">
        <v>235</v>
      </c>
      <c r="D71" t="s">
        <v>236</v>
      </c>
      <c r="E71" t="s">
        <v>76</v>
      </c>
      <c r="F71">
        <v>16</v>
      </c>
      <c r="G71">
        <v>0</v>
      </c>
      <c r="H71">
        <f t="shared" si="24"/>
        <v>0</v>
      </c>
      <c r="I71">
        <f t="shared" si="25"/>
        <v>0</v>
      </c>
      <c r="J71">
        <f t="shared" si="26"/>
        <v>0</v>
      </c>
      <c r="K71">
        <v>5.9199999999999999E-3</v>
      </c>
      <c r="L71">
        <f t="shared" si="27"/>
        <v>9.4719999999999999E-2</v>
      </c>
      <c r="M71" t="s">
        <v>77</v>
      </c>
      <c r="N71">
        <v>1</v>
      </c>
      <c r="O71">
        <f t="shared" si="28"/>
        <v>0</v>
      </c>
      <c r="Z71">
        <f t="shared" si="29"/>
        <v>0</v>
      </c>
      <c r="AA71">
        <f t="shared" si="30"/>
        <v>0</v>
      </c>
      <c r="AB71">
        <f t="shared" si="31"/>
        <v>0</v>
      </c>
      <c r="AD71">
        <v>21</v>
      </c>
      <c r="AE71">
        <f t="shared" si="32"/>
        <v>0</v>
      </c>
      <c r="AF71">
        <f t="shared" si="33"/>
        <v>0</v>
      </c>
      <c r="AG71">
        <v>0.1687932792013779</v>
      </c>
      <c r="AM71">
        <f t="shared" si="34"/>
        <v>0</v>
      </c>
      <c r="AN71">
        <f t="shared" si="35"/>
        <v>0</v>
      </c>
      <c r="AO71" t="s">
        <v>223</v>
      </c>
      <c r="AP71" t="s">
        <v>224</v>
      </c>
      <c r="AQ71" s="12" t="s">
        <v>50</v>
      </c>
    </row>
    <row r="72" spans="1:43" x14ac:dyDescent="0.2">
      <c r="A72" s="2" t="s">
        <v>237</v>
      </c>
      <c r="C72" s="1" t="s">
        <v>238</v>
      </c>
      <c r="D72" t="s">
        <v>239</v>
      </c>
      <c r="E72" t="s">
        <v>76</v>
      </c>
      <c r="F72">
        <v>16</v>
      </c>
      <c r="G72">
        <v>0</v>
      </c>
      <c r="H72">
        <f t="shared" si="24"/>
        <v>0</v>
      </c>
      <c r="I72">
        <f t="shared" si="25"/>
        <v>0</v>
      </c>
      <c r="J72">
        <f t="shared" si="26"/>
        <v>0</v>
      </c>
      <c r="K72">
        <v>0</v>
      </c>
      <c r="L72">
        <f t="shared" si="27"/>
        <v>0</v>
      </c>
      <c r="M72" t="s">
        <v>77</v>
      </c>
      <c r="N72">
        <v>1</v>
      </c>
      <c r="O72">
        <f t="shared" si="28"/>
        <v>0</v>
      </c>
      <c r="Z72">
        <f t="shared" si="29"/>
        <v>0</v>
      </c>
      <c r="AA72">
        <f t="shared" si="30"/>
        <v>0</v>
      </c>
      <c r="AB72">
        <f t="shared" si="31"/>
        <v>0</v>
      </c>
      <c r="AD72">
        <v>21</v>
      </c>
      <c r="AE72">
        <f t="shared" si="32"/>
        <v>0</v>
      </c>
      <c r="AF72">
        <f t="shared" si="33"/>
        <v>0</v>
      </c>
      <c r="AG72">
        <v>1</v>
      </c>
      <c r="AM72">
        <f t="shared" si="34"/>
        <v>0</v>
      </c>
      <c r="AN72">
        <f t="shared" si="35"/>
        <v>0</v>
      </c>
      <c r="AO72" t="s">
        <v>223</v>
      </c>
      <c r="AP72" t="s">
        <v>224</v>
      </c>
      <c r="AQ72" s="12" t="s">
        <v>50</v>
      </c>
    </row>
    <row r="73" spans="1:43" x14ac:dyDescent="0.2">
      <c r="A73" s="2" t="s">
        <v>240</v>
      </c>
      <c r="C73" s="1" t="s">
        <v>241</v>
      </c>
      <c r="D73" t="s">
        <v>242</v>
      </c>
      <c r="E73" t="s">
        <v>76</v>
      </c>
      <c r="F73">
        <v>16</v>
      </c>
      <c r="G73">
        <v>0</v>
      </c>
      <c r="H73">
        <f t="shared" si="24"/>
        <v>0</v>
      </c>
      <c r="I73">
        <f t="shared" si="25"/>
        <v>0</v>
      </c>
      <c r="J73">
        <f t="shared" si="26"/>
        <v>0</v>
      </c>
      <c r="K73">
        <v>3.0000000000000001E-5</v>
      </c>
      <c r="L73">
        <f t="shared" si="27"/>
        <v>4.8000000000000001E-4</v>
      </c>
      <c r="M73" t="s">
        <v>77</v>
      </c>
      <c r="N73">
        <v>1</v>
      </c>
      <c r="O73">
        <f t="shared" si="28"/>
        <v>0</v>
      </c>
      <c r="Z73">
        <f t="shared" si="29"/>
        <v>0</v>
      </c>
      <c r="AA73">
        <f t="shared" si="30"/>
        <v>0</v>
      </c>
      <c r="AB73">
        <f t="shared" si="31"/>
        <v>0</v>
      </c>
      <c r="AD73">
        <v>21</v>
      </c>
      <c r="AE73">
        <f t="shared" si="32"/>
        <v>0</v>
      </c>
      <c r="AF73">
        <f t="shared" si="33"/>
        <v>0</v>
      </c>
      <c r="AG73">
        <v>1</v>
      </c>
      <c r="AM73">
        <f t="shared" si="34"/>
        <v>0</v>
      </c>
      <c r="AN73">
        <f t="shared" si="35"/>
        <v>0</v>
      </c>
      <c r="AO73" t="s">
        <v>223</v>
      </c>
      <c r="AP73" t="s">
        <v>224</v>
      </c>
      <c r="AQ73" s="12" t="s">
        <v>50</v>
      </c>
    </row>
    <row r="74" spans="1:43" x14ac:dyDescent="0.2">
      <c r="A74" s="2" t="s">
        <v>243</v>
      </c>
      <c r="C74" s="1" t="s">
        <v>244</v>
      </c>
      <c r="D74" t="s">
        <v>245</v>
      </c>
      <c r="E74" t="s">
        <v>76</v>
      </c>
      <c r="F74">
        <v>32</v>
      </c>
      <c r="G74">
        <v>0</v>
      </c>
      <c r="H74">
        <f t="shared" si="24"/>
        <v>0</v>
      </c>
      <c r="I74">
        <f t="shared" si="25"/>
        <v>0</v>
      </c>
      <c r="J74">
        <f t="shared" si="26"/>
        <v>0</v>
      </c>
      <c r="K74">
        <v>0</v>
      </c>
      <c r="L74">
        <f t="shared" si="27"/>
        <v>0</v>
      </c>
      <c r="M74" t="s">
        <v>77</v>
      </c>
      <c r="N74">
        <v>1</v>
      </c>
      <c r="O74">
        <f t="shared" si="28"/>
        <v>0</v>
      </c>
      <c r="Z74">
        <f t="shared" si="29"/>
        <v>0</v>
      </c>
      <c r="AA74">
        <f t="shared" si="30"/>
        <v>0</v>
      </c>
      <c r="AB74">
        <f t="shared" si="31"/>
        <v>0</v>
      </c>
      <c r="AD74">
        <v>21</v>
      </c>
      <c r="AE74">
        <f t="shared" si="32"/>
        <v>0</v>
      </c>
      <c r="AF74">
        <f t="shared" si="33"/>
        <v>0</v>
      </c>
      <c r="AG74">
        <v>2.098466505246166E-2</v>
      </c>
      <c r="AM74">
        <f t="shared" si="34"/>
        <v>0</v>
      </c>
      <c r="AN74">
        <f t="shared" si="35"/>
        <v>0</v>
      </c>
      <c r="AO74" t="s">
        <v>223</v>
      </c>
      <c r="AP74" t="s">
        <v>224</v>
      </c>
      <c r="AQ74" s="12" t="s">
        <v>50</v>
      </c>
    </row>
    <row r="75" spans="1:43" x14ac:dyDescent="0.2">
      <c r="A75" s="2" t="s">
        <v>246</v>
      </c>
      <c r="C75" s="1" t="s">
        <v>247</v>
      </c>
      <c r="D75" t="s">
        <v>248</v>
      </c>
      <c r="E75" t="s">
        <v>76</v>
      </c>
      <c r="F75">
        <v>2</v>
      </c>
      <c r="G75">
        <v>0</v>
      </c>
      <c r="H75">
        <f t="shared" si="24"/>
        <v>0</v>
      </c>
      <c r="I75">
        <f t="shared" si="25"/>
        <v>0</v>
      </c>
      <c r="J75">
        <f t="shared" si="26"/>
        <v>0</v>
      </c>
      <c r="K75">
        <v>5.8500000000000002E-3</v>
      </c>
      <c r="L75">
        <f t="shared" si="27"/>
        <v>1.17E-2</v>
      </c>
      <c r="M75" t="s">
        <v>249</v>
      </c>
      <c r="N75">
        <v>1</v>
      </c>
      <c r="O75">
        <f t="shared" si="28"/>
        <v>0</v>
      </c>
      <c r="Z75">
        <f t="shared" si="29"/>
        <v>0</v>
      </c>
      <c r="AA75">
        <f t="shared" si="30"/>
        <v>0</v>
      </c>
      <c r="AB75">
        <f t="shared" si="31"/>
        <v>0</v>
      </c>
      <c r="AD75">
        <v>21</v>
      </c>
      <c r="AE75">
        <f t="shared" si="32"/>
        <v>0</v>
      </c>
      <c r="AF75">
        <f t="shared" si="33"/>
        <v>0</v>
      </c>
      <c r="AG75">
        <v>9.3892473118279557E-2</v>
      </c>
      <c r="AM75">
        <f t="shared" si="34"/>
        <v>0</v>
      </c>
      <c r="AN75">
        <f t="shared" si="35"/>
        <v>0</v>
      </c>
      <c r="AO75" t="s">
        <v>223</v>
      </c>
      <c r="AP75" t="s">
        <v>224</v>
      </c>
      <c r="AQ75" s="12" t="s">
        <v>50</v>
      </c>
    </row>
    <row r="76" spans="1:43" x14ac:dyDescent="0.2">
      <c r="A76" s="2" t="s">
        <v>250</v>
      </c>
      <c r="C76" s="1" t="s">
        <v>251</v>
      </c>
      <c r="D76" t="s">
        <v>252</v>
      </c>
      <c r="E76" t="s">
        <v>76</v>
      </c>
      <c r="F76">
        <v>2</v>
      </c>
      <c r="G76">
        <v>0</v>
      </c>
      <c r="H76">
        <f t="shared" si="24"/>
        <v>0</v>
      </c>
      <c r="I76">
        <f t="shared" si="25"/>
        <v>0</v>
      </c>
      <c r="J76">
        <f t="shared" si="26"/>
        <v>0</v>
      </c>
      <c r="K76">
        <v>0</v>
      </c>
      <c r="L76">
        <f t="shared" si="27"/>
        <v>0</v>
      </c>
      <c r="M76" t="s">
        <v>249</v>
      </c>
      <c r="N76">
        <v>1</v>
      </c>
      <c r="O76">
        <f t="shared" si="28"/>
        <v>0</v>
      </c>
      <c r="Z76">
        <f t="shared" si="29"/>
        <v>0</v>
      </c>
      <c r="AA76">
        <f t="shared" si="30"/>
        <v>0</v>
      </c>
      <c r="AB76">
        <f t="shared" si="31"/>
        <v>0</v>
      </c>
      <c r="AD76">
        <v>21</v>
      </c>
      <c r="AE76">
        <f t="shared" si="32"/>
        <v>0</v>
      </c>
      <c r="AF76">
        <f t="shared" si="33"/>
        <v>0</v>
      </c>
      <c r="AG76">
        <v>1</v>
      </c>
      <c r="AM76">
        <f t="shared" si="34"/>
        <v>0</v>
      </c>
      <c r="AN76">
        <f t="shared" si="35"/>
        <v>0</v>
      </c>
      <c r="AO76" t="s">
        <v>223</v>
      </c>
      <c r="AP76" t="s">
        <v>224</v>
      </c>
      <c r="AQ76" s="12" t="s">
        <v>50</v>
      </c>
    </row>
    <row r="77" spans="1:43" x14ac:dyDescent="0.2">
      <c r="A77" s="2" t="s">
        <v>253</v>
      </c>
      <c r="C77" s="1" t="s">
        <v>254</v>
      </c>
      <c r="D77" t="s">
        <v>255</v>
      </c>
      <c r="E77" t="s">
        <v>76</v>
      </c>
      <c r="F77">
        <v>2</v>
      </c>
      <c r="G77">
        <v>0</v>
      </c>
      <c r="H77">
        <f t="shared" si="24"/>
        <v>0</v>
      </c>
      <c r="I77">
        <f t="shared" si="25"/>
        <v>0</v>
      </c>
      <c r="J77">
        <f t="shared" si="26"/>
        <v>0</v>
      </c>
      <c r="K77">
        <v>4.0000000000000003E-5</v>
      </c>
      <c r="L77">
        <f t="shared" si="27"/>
        <v>8.0000000000000007E-5</v>
      </c>
      <c r="M77" t="s">
        <v>256</v>
      </c>
      <c r="N77">
        <v>1</v>
      </c>
      <c r="O77">
        <f t="shared" si="28"/>
        <v>0</v>
      </c>
      <c r="Z77">
        <f t="shared" si="29"/>
        <v>0</v>
      </c>
      <c r="AA77">
        <f t="shared" si="30"/>
        <v>0</v>
      </c>
      <c r="AB77">
        <f t="shared" si="31"/>
        <v>0</v>
      </c>
      <c r="AD77">
        <v>21</v>
      </c>
      <c r="AE77">
        <f t="shared" si="32"/>
        <v>0</v>
      </c>
      <c r="AF77">
        <f t="shared" si="33"/>
        <v>0</v>
      </c>
      <c r="AG77">
        <v>1</v>
      </c>
      <c r="AM77">
        <f t="shared" si="34"/>
        <v>0</v>
      </c>
      <c r="AN77">
        <f t="shared" si="35"/>
        <v>0</v>
      </c>
      <c r="AO77" t="s">
        <v>223</v>
      </c>
      <c r="AP77" t="s">
        <v>224</v>
      </c>
      <c r="AQ77" s="12" t="s">
        <v>50</v>
      </c>
    </row>
    <row r="78" spans="1:43" x14ac:dyDescent="0.2">
      <c r="A78" s="2" t="s">
        <v>257</v>
      </c>
      <c r="C78" s="1" t="s">
        <v>258</v>
      </c>
      <c r="D78" t="s">
        <v>259</v>
      </c>
      <c r="E78" t="s">
        <v>76</v>
      </c>
      <c r="F78">
        <v>46</v>
      </c>
      <c r="G78">
        <v>0</v>
      </c>
      <c r="H78">
        <f t="shared" si="24"/>
        <v>0</v>
      </c>
      <c r="I78">
        <f t="shared" si="25"/>
        <v>0</v>
      </c>
      <c r="J78">
        <f t="shared" si="26"/>
        <v>0</v>
      </c>
      <c r="K78">
        <v>2.9399999999999999E-3</v>
      </c>
      <c r="L78">
        <f t="shared" si="27"/>
        <v>0.13524</v>
      </c>
      <c r="M78" t="s">
        <v>77</v>
      </c>
      <c r="N78">
        <v>1</v>
      </c>
      <c r="O78">
        <f t="shared" si="28"/>
        <v>0</v>
      </c>
      <c r="Z78">
        <f t="shared" si="29"/>
        <v>0</v>
      </c>
      <c r="AA78">
        <f t="shared" si="30"/>
        <v>0</v>
      </c>
      <c r="AB78">
        <f t="shared" si="31"/>
        <v>0</v>
      </c>
      <c r="AD78">
        <v>21</v>
      </c>
      <c r="AE78">
        <f t="shared" si="32"/>
        <v>0</v>
      </c>
      <c r="AF78">
        <f t="shared" si="33"/>
        <v>0</v>
      </c>
      <c r="AG78">
        <v>0.2204033908213972</v>
      </c>
      <c r="AM78">
        <f t="shared" si="34"/>
        <v>0</v>
      </c>
      <c r="AN78">
        <f t="shared" si="35"/>
        <v>0</v>
      </c>
      <c r="AO78" t="s">
        <v>223</v>
      </c>
      <c r="AP78" t="s">
        <v>224</v>
      </c>
      <c r="AQ78" s="12" t="s">
        <v>50</v>
      </c>
    </row>
    <row r="79" spans="1:43" x14ac:dyDescent="0.2">
      <c r="A79" s="2" t="s">
        <v>260</v>
      </c>
      <c r="C79" s="1" t="s">
        <v>261</v>
      </c>
      <c r="D79" t="s">
        <v>262</v>
      </c>
      <c r="E79" t="s">
        <v>110</v>
      </c>
      <c r="F79">
        <v>0.25174000000000002</v>
      </c>
      <c r="G79">
        <v>0</v>
      </c>
      <c r="H79">
        <f t="shared" si="24"/>
        <v>0</v>
      </c>
      <c r="I79">
        <f t="shared" si="25"/>
        <v>0</v>
      </c>
      <c r="J79">
        <f t="shared" si="26"/>
        <v>0</v>
      </c>
      <c r="K79">
        <v>0</v>
      </c>
      <c r="L79">
        <f t="shared" si="27"/>
        <v>0</v>
      </c>
      <c r="M79" t="s">
        <v>77</v>
      </c>
      <c r="N79">
        <v>5</v>
      </c>
      <c r="O79">
        <f t="shared" si="28"/>
        <v>0</v>
      </c>
      <c r="Z79">
        <f t="shared" si="29"/>
        <v>0</v>
      </c>
      <c r="AA79">
        <f t="shared" si="30"/>
        <v>0</v>
      </c>
      <c r="AB79">
        <f t="shared" si="31"/>
        <v>0</v>
      </c>
      <c r="AD79">
        <v>21</v>
      </c>
      <c r="AE79">
        <f t="shared" si="32"/>
        <v>0</v>
      </c>
      <c r="AF79">
        <f t="shared" si="33"/>
        <v>0</v>
      </c>
      <c r="AG79">
        <v>0</v>
      </c>
      <c r="AM79">
        <f t="shared" si="34"/>
        <v>0</v>
      </c>
      <c r="AN79">
        <f t="shared" si="35"/>
        <v>0</v>
      </c>
      <c r="AO79" t="s">
        <v>223</v>
      </c>
      <c r="AP79" t="s">
        <v>224</v>
      </c>
      <c r="AQ79" s="12" t="s">
        <v>50</v>
      </c>
    </row>
    <row r="80" spans="1:43" x14ac:dyDescent="0.2">
      <c r="A80" s="15"/>
      <c r="B80" s="16"/>
      <c r="C80" s="16" t="s">
        <v>263</v>
      </c>
      <c r="D80" s="12" t="s">
        <v>264</v>
      </c>
      <c r="E80" s="12"/>
      <c r="F80" s="12"/>
      <c r="G80" s="12"/>
      <c r="H80" s="12">
        <f>SUM(H81:H90)</f>
        <v>0</v>
      </c>
      <c r="I80" s="12">
        <f>SUM(I81:I90)</f>
        <v>0</v>
      </c>
      <c r="J80" s="12">
        <f>H80+I80</f>
        <v>0</v>
      </c>
      <c r="K80" s="12"/>
      <c r="L80" s="12">
        <f>SUM(L81:L90)</f>
        <v>9.8099999999999993E-3</v>
      </c>
      <c r="M80" s="12"/>
      <c r="P80" s="12">
        <f>IF(Q80="PR",J80,SUM(O81:O90))</f>
        <v>0</v>
      </c>
      <c r="Q80" s="12" t="s">
        <v>86</v>
      </c>
      <c r="R80" s="12">
        <f>IF(Q80="HS",H80,0)</f>
        <v>0</v>
      </c>
      <c r="S80" s="12">
        <f>IF(Q80="HS",I80-P80,0)</f>
        <v>0</v>
      </c>
      <c r="T80" s="12">
        <f>IF(Q80="PS",H80,0)</f>
        <v>0</v>
      </c>
      <c r="U80" s="12">
        <f>IF(Q80="PS",I80-P80,0)</f>
        <v>0</v>
      </c>
      <c r="V80" s="12">
        <f>IF(Q80="MP",H80,0)</f>
        <v>0</v>
      </c>
      <c r="W80" s="12">
        <f>IF(Q80="MP",I80-P80,0)</f>
        <v>0</v>
      </c>
      <c r="X80" s="12">
        <f>IF(Q80="OM",H80,0)</f>
        <v>0</v>
      </c>
      <c r="Y80" s="12">
        <v>734</v>
      </c>
      <c r="AI80">
        <f>SUM(Z81:Z90)</f>
        <v>0</v>
      </c>
      <c r="AJ80">
        <f>SUM(AA81:AA90)</f>
        <v>0</v>
      </c>
      <c r="AK80">
        <f>SUM(AB81:AB90)</f>
        <v>0</v>
      </c>
    </row>
    <row r="81" spans="1:43" x14ac:dyDescent="0.2">
      <c r="A81" s="2" t="s">
        <v>265</v>
      </c>
      <c r="C81" s="1" t="s">
        <v>266</v>
      </c>
      <c r="D81" t="s">
        <v>267</v>
      </c>
      <c r="E81" t="s">
        <v>101</v>
      </c>
      <c r="F81">
        <v>5</v>
      </c>
      <c r="G81">
        <v>0</v>
      </c>
      <c r="H81">
        <f t="shared" ref="H81:H90" si="36">F81*AE81</f>
        <v>0</v>
      </c>
      <c r="I81">
        <f t="shared" ref="I81:I90" si="37">J81-H81</f>
        <v>0</v>
      </c>
      <c r="J81">
        <f t="shared" ref="J81:J90" si="38">F81*G81</f>
        <v>0</v>
      </c>
      <c r="K81">
        <v>0</v>
      </c>
      <c r="L81">
        <f t="shared" ref="L81:L90" si="39">F81*K81</f>
        <v>0</v>
      </c>
      <c r="M81" t="s">
        <v>77</v>
      </c>
      <c r="N81">
        <v>1</v>
      </c>
      <c r="O81">
        <f t="shared" ref="O81:O90" si="40">IF(N81=5,I81,0)</f>
        <v>0</v>
      </c>
      <c r="Z81">
        <f t="shared" ref="Z81:Z90" si="41">IF(AD81=0,J81,0)</f>
        <v>0</v>
      </c>
      <c r="AA81">
        <f t="shared" ref="AA81:AA90" si="42">IF(AD81=15,J81,0)</f>
        <v>0</v>
      </c>
      <c r="AB81">
        <f t="shared" ref="AB81:AB90" si="43">IF(AD81=21,J81,0)</f>
        <v>0</v>
      </c>
      <c r="AD81">
        <v>21</v>
      </c>
      <c r="AE81">
        <f t="shared" ref="AE81:AE90" si="44">G81*AG81</f>
        <v>0</v>
      </c>
      <c r="AF81">
        <f t="shared" ref="AF81:AF90" si="45">G81*(1-AG81)</f>
        <v>0</v>
      </c>
      <c r="AG81">
        <v>4.0454076367389062E-2</v>
      </c>
      <c r="AM81">
        <f t="shared" ref="AM81:AM90" si="46">F81*AE81</f>
        <v>0</v>
      </c>
      <c r="AN81">
        <f t="shared" ref="AN81:AN90" si="47">F81*AF81</f>
        <v>0</v>
      </c>
      <c r="AO81" t="s">
        <v>268</v>
      </c>
      <c r="AP81" t="s">
        <v>224</v>
      </c>
      <c r="AQ81" s="12" t="s">
        <v>50</v>
      </c>
    </row>
    <row r="82" spans="1:43" x14ac:dyDescent="0.2">
      <c r="A82" s="2" t="s">
        <v>53</v>
      </c>
      <c r="C82" s="1" t="s">
        <v>269</v>
      </c>
      <c r="D82" t="s">
        <v>270</v>
      </c>
      <c r="E82" t="s">
        <v>101</v>
      </c>
      <c r="F82">
        <v>2</v>
      </c>
      <c r="G82">
        <v>0</v>
      </c>
      <c r="H82">
        <f t="shared" si="36"/>
        <v>0</v>
      </c>
      <c r="I82">
        <f t="shared" si="37"/>
        <v>0</v>
      </c>
      <c r="J82">
        <f t="shared" si="38"/>
        <v>0</v>
      </c>
      <c r="K82">
        <v>1.89E-3</v>
      </c>
      <c r="L82">
        <f t="shared" si="39"/>
        <v>3.7799999999999999E-3</v>
      </c>
      <c r="M82" t="s">
        <v>77</v>
      </c>
      <c r="N82">
        <v>1</v>
      </c>
      <c r="O82">
        <f t="shared" si="40"/>
        <v>0</v>
      </c>
      <c r="Z82">
        <f t="shared" si="41"/>
        <v>0</v>
      </c>
      <c r="AA82">
        <f t="shared" si="42"/>
        <v>0</v>
      </c>
      <c r="AB82">
        <f t="shared" si="43"/>
        <v>0</v>
      </c>
      <c r="AD82">
        <v>21</v>
      </c>
      <c r="AE82">
        <f t="shared" si="44"/>
        <v>0</v>
      </c>
      <c r="AF82">
        <f t="shared" si="45"/>
        <v>0</v>
      </c>
      <c r="AG82">
        <v>1</v>
      </c>
      <c r="AM82">
        <f t="shared" si="46"/>
        <v>0</v>
      </c>
      <c r="AN82">
        <f t="shared" si="47"/>
        <v>0</v>
      </c>
      <c r="AO82" t="s">
        <v>268</v>
      </c>
      <c r="AP82" t="s">
        <v>224</v>
      </c>
      <c r="AQ82" s="12" t="s">
        <v>50</v>
      </c>
    </row>
    <row r="83" spans="1:43" x14ac:dyDescent="0.2">
      <c r="A83" s="2" t="s">
        <v>271</v>
      </c>
      <c r="C83" s="1" t="s">
        <v>272</v>
      </c>
      <c r="D83" t="s">
        <v>273</v>
      </c>
      <c r="E83" t="s">
        <v>101</v>
      </c>
      <c r="F83">
        <v>3</v>
      </c>
      <c r="G83">
        <v>0</v>
      </c>
      <c r="H83">
        <f t="shared" si="36"/>
        <v>0</v>
      </c>
      <c r="I83">
        <f t="shared" si="37"/>
        <v>0</v>
      </c>
      <c r="J83">
        <f t="shared" si="38"/>
        <v>0</v>
      </c>
      <c r="K83">
        <v>2.4000000000000001E-4</v>
      </c>
      <c r="L83">
        <f t="shared" si="39"/>
        <v>7.2000000000000005E-4</v>
      </c>
      <c r="M83" t="s">
        <v>77</v>
      </c>
      <c r="N83">
        <v>1</v>
      </c>
      <c r="O83">
        <f t="shared" si="40"/>
        <v>0</v>
      </c>
      <c r="Z83">
        <f t="shared" si="41"/>
        <v>0</v>
      </c>
      <c r="AA83">
        <f t="shared" si="42"/>
        <v>0</v>
      </c>
      <c r="AB83">
        <f t="shared" si="43"/>
        <v>0</v>
      </c>
      <c r="AD83">
        <v>21</v>
      </c>
      <c r="AE83">
        <f t="shared" si="44"/>
        <v>0</v>
      </c>
      <c r="AF83">
        <f t="shared" si="45"/>
        <v>0</v>
      </c>
      <c r="AG83">
        <v>1</v>
      </c>
      <c r="AM83">
        <f t="shared" si="46"/>
        <v>0</v>
      </c>
      <c r="AN83">
        <f t="shared" si="47"/>
        <v>0</v>
      </c>
      <c r="AO83" t="s">
        <v>268</v>
      </c>
      <c r="AP83" t="s">
        <v>224</v>
      </c>
      <c r="AQ83" s="12" t="s">
        <v>50</v>
      </c>
    </row>
    <row r="84" spans="1:43" x14ac:dyDescent="0.2">
      <c r="A84" s="2" t="s">
        <v>78</v>
      </c>
      <c r="C84" s="1" t="s">
        <v>274</v>
      </c>
      <c r="D84" t="s">
        <v>275</v>
      </c>
      <c r="E84" t="s">
        <v>101</v>
      </c>
      <c r="F84">
        <v>3</v>
      </c>
      <c r="G84">
        <v>0</v>
      </c>
      <c r="H84">
        <f t="shared" si="36"/>
        <v>0</v>
      </c>
      <c r="I84">
        <f t="shared" si="37"/>
        <v>0</v>
      </c>
      <c r="J84">
        <f t="shared" si="38"/>
        <v>0</v>
      </c>
      <c r="K84">
        <v>0</v>
      </c>
      <c r="L84">
        <f t="shared" si="39"/>
        <v>0</v>
      </c>
      <c r="M84" t="s">
        <v>77</v>
      </c>
      <c r="N84">
        <v>1</v>
      </c>
      <c r="O84">
        <f t="shared" si="40"/>
        <v>0</v>
      </c>
      <c r="Z84">
        <f t="shared" si="41"/>
        <v>0</v>
      </c>
      <c r="AA84">
        <f t="shared" si="42"/>
        <v>0</v>
      </c>
      <c r="AB84">
        <f t="shared" si="43"/>
        <v>0</v>
      </c>
      <c r="AD84">
        <v>21</v>
      </c>
      <c r="AE84">
        <f t="shared" si="44"/>
        <v>0</v>
      </c>
      <c r="AF84">
        <f t="shared" si="45"/>
        <v>0</v>
      </c>
      <c r="AG84">
        <v>4.2962962962962967E-2</v>
      </c>
      <c r="AM84">
        <f t="shared" si="46"/>
        <v>0</v>
      </c>
      <c r="AN84">
        <f t="shared" si="47"/>
        <v>0</v>
      </c>
      <c r="AO84" t="s">
        <v>268</v>
      </c>
      <c r="AP84" t="s">
        <v>224</v>
      </c>
      <c r="AQ84" s="12" t="s">
        <v>50</v>
      </c>
    </row>
    <row r="85" spans="1:43" x14ac:dyDescent="0.2">
      <c r="A85" s="2" t="s">
        <v>276</v>
      </c>
      <c r="C85" s="1" t="s">
        <v>277</v>
      </c>
      <c r="D85" t="s">
        <v>278</v>
      </c>
      <c r="E85" t="s">
        <v>101</v>
      </c>
      <c r="F85">
        <v>3</v>
      </c>
      <c r="G85">
        <v>0</v>
      </c>
      <c r="H85">
        <f t="shared" si="36"/>
        <v>0</v>
      </c>
      <c r="I85">
        <f t="shared" si="37"/>
        <v>0</v>
      </c>
      <c r="J85">
        <f t="shared" si="38"/>
        <v>0</v>
      </c>
      <c r="K85">
        <v>3.8000000000000002E-4</v>
      </c>
      <c r="L85">
        <f t="shared" si="39"/>
        <v>1.14E-3</v>
      </c>
      <c r="M85" t="s">
        <v>77</v>
      </c>
      <c r="N85">
        <v>1</v>
      </c>
      <c r="O85">
        <f t="shared" si="40"/>
        <v>0</v>
      </c>
      <c r="Z85">
        <f t="shared" si="41"/>
        <v>0</v>
      </c>
      <c r="AA85">
        <f t="shared" si="42"/>
        <v>0</v>
      </c>
      <c r="AB85">
        <f t="shared" si="43"/>
        <v>0</v>
      </c>
      <c r="AD85">
        <v>21</v>
      </c>
      <c r="AE85">
        <f t="shared" si="44"/>
        <v>0</v>
      </c>
      <c r="AF85">
        <f t="shared" si="45"/>
        <v>0</v>
      </c>
      <c r="AG85">
        <v>1</v>
      </c>
      <c r="AM85">
        <f t="shared" si="46"/>
        <v>0</v>
      </c>
      <c r="AN85">
        <f t="shared" si="47"/>
        <v>0</v>
      </c>
      <c r="AO85" t="s">
        <v>268</v>
      </c>
      <c r="AP85" t="s">
        <v>224</v>
      </c>
      <c r="AQ85" s="12" t="s">
        <v>50</v>
      </c>
    </row>
    <row r="86" spans="1:43" x14ac:dyDescent="0.2">
      <c r="A86" s="2" t="s">
        <v>279</v>
      </c>
      <c r="C86" s="1" t="s">
        <v>280</v>
      </c>
      <c r="D86" t="s">
        <v>281</v>
      </c>
      <c r="E86" t="s">
        <v>101</v>
      </c>
      <c r="F86">
        <v>3</v>
      </c>
      <c r="G86">
        <v>0</v>
      </c>
      <c r="H86">
        <f t="shared" si="36"/>
        <v>0</v>
      </c>
      <c r="I86">
        <f t="shared" si="37"/>
        <v>0</v>
      </c>
      <c r="J86">
        <f t="shared" si="38"/>
        <v>0</v>
      </c>
      <c r="K86">
        <v>1.2999999999999999E-4</v>
      </c>
      <c r="L86">
        <f t="shared" si="39"/>
        <v>3.8999999999999994E-4</v>
      </c>
      <c r="M86" t="s">
        <v>77</v>
      </c>
      <c r="N86">
        <v>1</v>
      </c>
      <c r="O86">
        <f t="shared" si="40"/>
        <v>0</v>
      </c>
      <c r="Z86">
        <f t="shared" si="41"/>
        <v>0</v>
      </c>
      <c r="AA86">
        <f t="shared" si="42"/>
        <v>0</v>
      </c>
      <c r="AB86">
        <f t="shared" si="43"/>
        <v>0</v>
      </c>
      <c r="AD86">
        <v>21</v>
      </c>
      <c r="AE86">
        <f t="shared" si="44"/>
        <v>0</v>
      </c>
      <c r="AF86">
        <f t="shared" si="45"/>
        <v>0</v>
      </c>
      <c r="AG86">
        <v>0.49885222381635569</v>
      </c>
      <c r="AM86">
        <f t="shared" si="46"/>
        <v>0</v>
      </c>
      <c r="AN86">
        <f t="shared" si="47"/>
        <v>0</v>
      </c>
      <c r="AO86" t="s">
        <v>268</v>
      </c>
      <c r="AP86" t="s">
        <v>224</v>
      </c>
      <c r="AQ86" s="12" t="s">
        <v>50</v>
      </c>
    </row>
    <row r="87" spans="1:43" x14ac:dyDescent="0.2">
      <c r="A87" s="2" t="s">
        <v>282</v>
      </c>
      <c r="C87" s="1" t="s">
        <v>283</v>
      </c>
      <c r="D87" t="s">
        <v>284</v>
      </c>
      <c r="E87" t="s">
        <v>101</v>
      </c>
      <c r="F87">
        <v>3</v>
      </c>
      <c r="G87">
        <v>0</v>
      </c>
      <c r="H87">
        <f t="shared" si="36"/>
        <v>0</v>
      </c>
      <c r="I87">
        <f t="shared" si="37"/>
        <v>0</v>
      </c>
      <c r="J87">
        <f t="shared" si="38"/>
        <v>0</v>
      </c>
      <c r="K87">
        <v>8.0000000000000004E-4</v>
      </c>
      <c r="L87">
        <f t="shared" si="39"/>
        <v>2.4000000000000002E-3</v>
      </c>
      <c r="M87" t="s">
        <v>77</v>
      </c>
      <c r="N87">
        <v>1</v>
      </c>
      <c r="O87">
        <f t="shared" si="40"/>
        <v>0</v>
      </c>
      <c r="Z87">
        <f t="shared" si="41"/>
        <v>0</v>
      </c>
      <c r="AA87">
        <f t="shared" si="42"/>
        <v>0</v>
      </c>
      <c r="AB87">
        <f t="shared" si="43"/>
        <v>0</v>
      </c>
      <c r="AD87">
        <v>21</v>
      </c>
      <c r="AE87">
        <f t="shared" si="44"/>
        <v>0</v>
      </c>
      <c r="AF87">
        <f t="shared" si="45"/>
        <v>0</v>
      </c>
      <c r="AG87">
        <v>0.81708380489433929</v>
      </c>
      <c r="AM87">
        <f t="shared" si="46"/>
        <v>0</v>
      </c>
      <c r="AN87">
        <f t="shared" si="47"/>
        <v>0</v>
      </c>
      <c r="AO87" t="s">
        <v>268</v>
      </c>
      <c r="AP87" t="s">
        <v>224</v>
      </c>
      <c r="AQ87" s="12" t="s">
        <v>50</v>
      </c>
    </row>
    <row r="88" spans="1:43" x14ac:dyDescent="0.2">
      <c r="A88" s="2" t="s">
        <v>285</v>
      </c>
      <c r="C88" s="1" t="s">
        <v>286</v>
      </c>
      <c r="D88" t="s">
        <v>287</v>
      </c>
      <c r="E88" t="s">
        <v>101</v>
      </c>
      <c r="F88">
        <v>3</v>
      </c>
      <c r="G88">
        <v>0</v>
      </c>
      <c r="H88">
        <f t="shared" si="36"/>
        <v>0</v>
      </c>
      <c r="I88">
        <f t="shared" si="37"/>
        <v>0</v>
      </c>
      <c r="J88">
        <f t="shared" si="38"/>
        <v>0</v>
      </c>
      <c r="K88">
        <v>2.5999999999999998E-4</v>
      </c>
      <c r="L88">
        <f t="shared" si="39"/>
        <v>7.7999999999999988E-4</v>
      </c>
      <c r="M88" t="s">
        <v>77</v>
      </c>
      <c r="N88">
        <v>1</v>
      </c>
      <c r="O88">
        <f t="shared" si="40"/>
        <v>0</v>
      </c>
      <c r="Z88">
        <f t="shared" si="41"/>
        <v>0</v>
      </c>
      <c r="AA88">
        <f t="shared" si="42"/>
        <v>0</v>
      </c>
      <c r="AB88">
        <f t="shared" si="43"/>
        <v>0</v>
      </c>
      <c r="AD88">
        <v>21</v>
      </c>
      <c r="AE88">
        <f t="shared" si="44"/>
        <v>0</v>
      </c>
      <c r="AF88">
        <f t="shared" si="45"/>
        <v>0</v>
      </c>
      <c r="AG88">
        <v>0.91505759162303657</v>
      </c>
      <c r="AM88">
        <f t="shared" si="46"/>
        <v>0</v>
      </c>
      <c r="AN88">
        <f t="shared" si="47"/>
        <v>0</v>
      </c>
      <c r="AO88" t="s">
        <v>268</v>
      </c>
      <c r="AP88" t="s">
        <v>224</v>
      </c>
      <c r="AQ88" s="12" t="s">
        <v>50</v>
      </c>
    </row>
    <row r="89" spans="1:43" x14ac:dyDescent="0.2">
      <c r="A89" s="2" t="s">
        <v>288</v>
      </c>
      <c r="C89" s="1" t="s">
        <v>289</v>
      </c>
      <c r="D89" t="s">
        <v>290</v>
      </c>
      <c r="E89" t="s">
        <v>101</v>
      </c>
      <c r="F89">
        <v>3</v>
      </c>
      <c r="G89">
        <v>0</v>
      </c>
      <c r="H89">
        <f t="shared" si="36"/>
        <v>0</v>
      </c>
      <c r="I89">
        <f t="shared" si="37"/>
        <v>0</v>
      </c>
      <c r="J89">
        <f t="shared" si="38"/>
        <v>0</v>
      </c>
      <c r="K89">
        <v>2.0000000000000001E-4</v>
      </c>
      <c r="L89">
        <f t="shared" si="39"/>
        <v>6.0000000000000006E-4</v>
      </c>
      <c r="M89" t="s">
        <v>77</v>
      </c>
      <c r="N89">
        <v>1</v>
      </c>
      <c r="O89">
        <f t="shared" si="40"/>
        <v>0</v>
      </c>
      <c r="Z89">
        <f t="shared" si="41"/>
        <v>0</v>
      </c>
      <c r="AA89">
        <f t="shared" si="42"/>
        <v>0</v>
      </c>
      <c r="AB89">
        <f t="shared" si="43"/>
        <v>0</v>
      </c>
      <c r="AD89">
        <v>21</v>
      </c>
      <c r="AE89">
        <f t="shared" si="44"/>
        <v>0</v>
      </c>
      <c r="AF89">
        <f t="shared" si="45"/>
        <v>0</v>
      </c>
      <c r="AG89">
        <v>0.88364946220307827</v>
      </c>
      <c r="AM89">
        <f t="shared" si="46"/>
        <v>0</v>
      </c>
      <c r="AN89">
        <f t="shared" si="47"/>
        <v>0</v>
      </c>
      <c r="AO89" t="s">
        <v>268</v>
      </c>
      <c r="AP89" t="s">
        <v>224</v>
      </c>
      <c r="AQ89" s="12" t="s">
        <v>50</v>
      </c>
    </row>
    <row r="90" spans="1:43" x14ac:dyDescent="0.2">
      <c r="A90" s="2" t="s">
        <v>291</v>
      </c>
      <c r="C90" s="1" t="s">
        <v>292</v>
      </c>
      <c r="D90" t="s">
        <v>293</v>
      </c>
      <c r="E90" t="s">
        <v>110</v>
      </c>
      <c r="F90">
        <v>9.8099999999999993E-3</v>
      </c>
      <c r="G90">
        <v>0</v>
      </c>
      <c r="H90">
        <f t="shared" si="36"/>
        <v>0</v>
      </c>
      <c r="I90">
        <f t="shared" si="37"/>
        <v>0</v>
      </c>
      <c r="J90">
        <f t="shared" si="38"/>
        <v>0</v>
      </c>
      <c r="K90">
        <v>0</v>
      </c>
      <c r="L90">
        <f t="shared" si="39"/>
        <v>0</v>
      </c>
      <c r="M90" t="s">
        <v>77</v>
      </c>
      <c r="N90">
        <v>5</v>
      </c>
      <c r="O90">
        <f t="shared" si="40"/>
        <v>0</v>
      </c>
      <c r="Z90">
        <f t="shared" si="41"/>
        <v>0</v>
      </c>
      <c r="AA90">
        <f t="shared" si="42"/>
        <v>0</v>
      </c>
      <c r="AB90">
        <f t="shared" si="43"/>
        <v>0</v>
      </c>
      <c r="AD90">
        <v>21</v>
      </c>
      <c r="AE90">
        <f t="shared" si="44"/>
        <v>0</v>
      </c>
      <c r="AF90">
        <f t="shared" si="45"/>
        <v>0</v>
      </c>
      <c r="AG90">
        <v>0</v>
      </c>
      <c r="AM90">
        <f t="shared" si="46"/>
        <v>0</v>
      </c>
      <c r="AN90">
        <f t="shared" si="47"/>
        <v>0</v>
      </c>
      <c r="AO90" t="s">
        <v>268</v>
      </c>
      <c r="AP90" t="s">
        <v>224</v>
      </c>
      <c r="AQ90" s="12" t="s">
        <v>50</v>
      </c>
    </row>
    <row r="91" spans="1:43" x14ac:dyDescent="0.2">
      <c r="A91" s="15"/>
      <c r="B91" s="16"/>
      <c r="C91" s="16" t="s">
        <v>294</v>
      </c>
      <c r="D91" s="12" t="s">
        <v>295</v>
      </c>
      <c r="E91" s="12"/>
      <c r="F91" s="12"/>
      <c r="G91" s="12"/>
      <c r="H91" s="12">
        <f>SUM(H92:H102)</f>
        <v>0</v>
      </c>
      <c r="I91" s="12">
        <f>SUM(I92:I102)</f>
        <v>0</v>
      </c>
      <c r="J91" s="12">
        <f>H91+I91</f>
        <v>0</v>
      </c>
      <c r="K91" s="12"/>
      <c r="L91" s="12">
        <f>SUM(L92:L102)</f>
        <v>0.12998999999999999</v>
      </c>
      <c r="M91" s="12"/>
      <c r="P91" s="12">
        <f>IF(Q91="PR",J91,SUM(O92:O102))</f>
        <v>0</v>
      </c>
      <c r="Q91" s="12" t="s">
        <v>86</v>
      </c>
      <c r="R91" s="12">
        <f>IF(Q91="HS",H91,0)</f>
        <v>0</v>
      </c>
      <c r="S91" s="12">
        <f>IF(Q91="HS",I91-P91,0)</f>
        <v>0</v>
      </c>
      <c r="T91" s="12">
        <f>IF(Q91="PS",H91,0)</f>
        <v>0</v>
      </c>
      <c r="U91" s="12">
        <f>IF(Q91="PS",I91-P91,0)</f>
        <v>0</v>
      </c>
      <c r="V91" s="12">
        <f>IF(Q91="MP",H91,0)</f>
        <v>0</v>
      </c>
      <c r="W91" s="12">
        <f>IF(Q91="MP",I91-P91,0)</f>
        <v>0</v>
      </c>
      <c r="X91" s="12">
        <f>IF(Q91="OM",H91,0)</f>
        <v>0</v>
      </c>
      <c r="Y91" s="12">
        <v>735</v>
      </c>
      <c r="AI91">
        <f>SUM(Z92:Z102)</f>
        <v>0</v>
      </c>
      <c r="AJ91">
        <f>SUM(AA92:AA102)</f>
        <v>0</v>
      </c>
      <c r="AK91">
        <f>SUM(AB92:AB102)</f>
        <v>0</v>
      </c>
    </row>
    <row r="92" spans="1:43" x14ac:dyDescent="0.2">
      <c r="A92" s="2" t="s">
        <v>296</v>
      </c>
      <c r="C92" s="1" t="s">
        <v>297</v>
      </c>
      <c r="D92" t="s">
        <v>298</v>
      </c>
      <c r="E92" t="s">
        <v>101</v>
      </c>
      <c r="F92">
        <v>1</v>
      </c>
      <c r="G92">
        <v>0</v>
      </c>
      <c r="H92">
        <f t="shared" ref="H92:H102" si="48">F92*AE92</f>
        <v>0</v>
      </c>
      <c r="I92">
        <f t="shared" ref="I92:I102" si="49">J92-H92</f>
        <v>0</v>
      </c>
      <c r="J92">
        <f t="shared" ref="J92:J102" si="50">F92*G92</f>
        <v>0</v>
      </c>
      <c r="K92">
        <v>0</v>
      </c>
      <c r="L92">
        <f t="shared" ref="L92:L102" si="51">F92*K92</f>
        <v>0</v>
      </c>
      <c r="M92" t="s">
        <v>77</v>
      </c>
      <c r="N92">
        <v>1</v>
      </c>
      <c r="O92">
        <f t="shared" ref="O92:O102" si="52">IF(N92=5,I92,0)</f>
        <v>0</v>
      </c>
      <c r="Z92">
        <f t="shared" ref="Z92:Z102" si="53">IF(AD92=0,J92,0)</f>
        <v>0</v>
      </c>
      <c r="AA92">
        <f t="shared" ref="AA92:AA102" si="54">IF(AD92=15,J92,0)</f>
        <v>0</v>
      </c>
      <c r="AB92">
        <f t="shared" ref="AB92:AB102" si="55">IF(AD92=21,J92,0)</f>
        <v>0</v>
      </c>
      <c r="AD92">
        <v>21</v>
      </c>
      <c r="AE92">
        <f t="shared" ref="AE92:AE102" si="56">G92*AG92</f>
        <v>0</v>
      </c>
      <c r="AF92">
        <f t="shared" ref="AF92:AF102" si="57">G92*(1-AG92)</f>
        <v>0</v>
      </c>
      <c r="AG92">
        <v>0</v>
      </c>
      <c r="AM92">
        <f t="shared" ref="AM92:AM102" si="58">F92*AE92</f>
        <v>0</v>
      </c>
      <c r="AN92">
        <f t="shared" ref="AN92:AN102" si="59">F92*AF92</f>
        <v>0</v>
      </c>
      <c r="AO92" t="s">
        <v>299</v>
      </c>
      <c r="AP92" t="s">
        <v>224</v>
      </c>
      <c r="AQ92" s="12" t="s">
        <v>50</v>
      </c>
    </row>
    <row r="93" spans="1:43" x14ac:dyDescent="0.2">
      <c r="A93" s="2" t="s">
        <v>300</v>
      </c>
      <c r="C93" s="1" t="s">
        <v>301</v>
      </c>
      <c r="D93" t="s">
        <v>302</v>
      </c>
      <c r="E93" t="s">
        <v>101</v>
      </c>
      <c r="F93">
        <v>1</v>
      </c>
      <c r="G93">
        <v>0</v>
      </c>
      <c r="H93">
        <f t="shared" si="48"/>
        <v>0</v>
      </c>
      <c r="I93">
        <f t="shared" si="49"/>
        <v>0</v>
      </c>
      <c r="J93">
        <f t="shared" si="50"/>
        <v>0</v>
      </c>
      <c r="K93">
        <v>2.7449999999999999E-2</v>
      </c>
      <c r="L93">
        <f t="shared" si="51"/>
        <v>2.7449999999999999E-2</v>
      </c>
      <c r="M93" t="s">
        <v>77</v>
      </c>
      <c r="N93">
        <v>1</v>
      </c>
      <c r="O93">
        <f t="shared" si="52"/>
        <v>0</v>
      </c>
      <c r="Z93">
        <f t="shared" si="53"/>
        <v>0</v>
      </c>
      <c r="AA93">
        <f t="shared" si="54"/>
        <v>0</v>
      </c>
      <c r="AB93">
        <f t="shared" si="55"/>
        <v>0</v>
      </c>
      <c r="AD93">
        <v>21</v>
      </c>
      <c r="AE93">
        <f t="shared" si="56"/>
        <v>0</v>
      </c>
      <c r="AF93">
        <f t="shared" si="57"/>
        <v>0</v>
      </c>
      <c r="AG93">
        <v>1</v>
      </c>
      <c r="AM93">
        <f t="shared" si="58"/>
        <v>0</v>
      </c>
      <c r="AN93">
        <f t="shared" si="59"/>
        <v>0</v>
      </c>
      <c r="AO93" t="s">
        <v>299</v>
      </c>
      <c r="AP93" t="s">
        <v>224</v>
      </c>
      <c r="AQ93" s="12" t="s">
        <v>50</v>
      </c>
    </row>
    <row r="94" spans="1:43" x14ac:dyDescent="0.2">
      <c r="A94" s="2" t="s">
        <v>303</v>
      </c>
      <c r="C94" s="1" t="s">
        <v>304</v>
      </c>
      <c r="D94" t="s">
        <v>305</v>
      </c>
      <c r="E94" t="s">
        <v>101</v>
      </c>
      <c r="F94">
        <v>3</v>
      </c>
      <c r="G94">
        <v>0</v>
      </c>
      <c r="H94">
        <f t="shared" si="48"/>
        <v>0</v>
      </c>
      <c r="I94">
        <f t="shared" si="49"/>
        <v>0</v>
      </c>
      <c r="J94">
        <f t="shared" si="50"/>
        <v>0</v>
      </c>
      <c r="K94">
        <v>0</v>
      </c>
      <c r="L94">
        <f t="shared" si="51"/>
        <v>0</v>
      </c>
      <c r="M94" t="s">
        <v>249</v>
      </c>
      <c r="N94">
        <v>1</v>
      </c>
      <c r="O94">
        <f t="shared" si="52"/>
        <v>0</v>
      </c>
      <c r="Z94">
        <f t="shared" si="53"/>
        <v>0</v>
      </c>
      <c r="AA94">
        <f t="shared" si="54"/>
        <v>0</v>
      </c>
      <c r="AB94">
        <f t="shared" si="55"/>
        <v>0</v>
      </c>
      <c r="AD94">
        <v>21</v>
      </c>
      <c r="AE94">
        <f t="shared" si="56"/>
        <v>0</v>
      </c>
      <c r="AF94">
        <f t="shared" si="57"/>
        <v>0</v>
      </c>
      <c r="AG94">
        <v>0</v>
      </c>
      <c r="AM94">
        <f t="shared" si="58"/>
        <v>0</v>
      </c>
      <c r="AN94">
        <f t="shared" si="59"/>
        <v>0</v>
      </c>
      <c r="AO94" t="s">
        <v>299</v>
      </c>
      <c r="AP94" t="s">
        <v>224</v>
      </c>
      <c r="AQ94" s="12" t="s">
        <v>50</v>
      </c>
    </row>
    <row r="95" spans="1:43" x14ac:dyDescent="0.2">
      <c r="A95" s="2" t="s">
        <v>306</v>
      </c>
      <c r="C95" s="1" t="s">
        <v>307</v>
      </c>
      <c r="D95" t="s">
        <v>308</v>
      </c>
      <c r="E95" t="s">
        <v>47</v>
      </c>
      <c r="F95">
        <v>3</v>
      </c>
      <c r="G95">
        <v>0</v>
      </c>
      <c r="H95">
        <f t="shared" si="48"/>
        <v>0</v>
      </c>
      <c r="I95">
        <f t="shared" si="49"/>
        <v>0</v>
      </c>
      <c r="J95">
        <f t="shared" si="50"/>
        <v>0</v>
      </c>
      <c r="K95">
        <v>2.3800000000000002E-2</v>
      </c>
      <c r="L95">
        <f t="shared" si="51"/>
        <v>7.1400000000000005E-2</v>
      </c>
      <c r="M95" t="s">
        <v>66</v>
      </c>
      <c r="N95">
        <v>1</v>
      </c>
      <c r="O95">
        <f t="shared" si="52"/>
        <v>0</v>
      </c>
      <c r="Z95">
        <f t="shared" si="53"/>
        <v>0</v>
      </c>
      <c r="AA95">
        <f t="shared" si="54"/>
        <v>0</v>
      </c>
      <c r="AB95">
        <f t="shared" si="55"/>
        <v>0</v>
      </c>
      <c r="AD95">
        <v>21</v>
      </c>
      <c r="AE95">
        <f t="shared" si="56"/>
        <v>0</v>
      </c>
      <c r="AF95">
        <f t="shared" si="57"/>
        <v>0</v>
      </c>
      <c r="AG95">
        <v>0</v>
      </c>
      <c r="AM95">
        <f t="shared" si="58"/>
        <v>0</v>
      </c>
      <c r="AN95">
        <f t="shared" si="59"/>
        <v>0</v>
      </c>
      <c r="AO95" t="s">
        <v>299</v>
      </c>
      <c r="AP95" t="s">
        <v>224</v>
      </c>
      <c r="AQ95" s="12" t="s">
        <v>50</v>
      </c>
    </row>
    <row r="96" spans="1:43" x14ac:dyDescent="0.2">
      <c r="A96" s="2" t="s">
        <v>309</v>
      </c>
      <c r="C96" s="1" t="s">
        <v>310</v>
      </c>
      <c r="D96" t="s">
        <v>311</v>
      </c>
      <c r="E96" t="s">
        <v>47</v>
      </c>
      <c r="F96">
        <v>3</v>
      </c>
      <c r="G96">
        <v>0</v>
      </c>
      <c r="H96">
        <f t="shared" si="48"/>
        <v>0</v>
      </c>
      <c r="I96">
        <f t="shared" si="49"/>
        <v>0</v>
      </c>
      <c r="J96">
        <f t="shared" si="50"/>
        <v>0</v>
      </c>
      <c r="K96">
        <v>0</v>
      </c>
      <c r="L96">
        <f t="shared" si="51"/>
        <v>0</v>
      </c>
      <c r="M96" t="s">
        <v>66</v>
      </c>
      <c r="N96">
        <v>1</v>
      </c>
      <c r="O96">
        <f t="shared" si="52"/>
        <v>0</v>
      </c>
      <c r="Z96">
        <f t="shared" si="53"/>
        <v>0</v>
      </c>
      <c r="AA96">
        <f t="shared" si="54"/>
        <v>0</v>
      </c>
      <c r="AB96">
        <f t="shared" si="55"/>
        <v>0</v>
      </c>
      <c r="AD96">
        <v>21</v>
      </c>
      <c r="AE96">
        <f t="shared" si="56"/>
        <v>0</v>
      </c>
      <c r="AF96">
        <f t="shared" si="57"/>
        <v>0</v>
      </c>
      <c r="AG96">
        <v>0</v>
      </c>
      <c r="AM96">
        <f t="shared" si="58"/>
        <v>0</v>
      </c>
      <c r="AN96">
        <f t="shared" si="59"/>
        <v>0</v>
      </c>
      <c r="AO96" t="s">
        <v>299</v>
      </c>
      <c r="AP96" t="s">
        <v>224</v>
      </c>
      <c r="AQ96" s="12" t="s">
        <v>50</v>
      </c>
    </row>
    <row r="97" spans="1:43" x14ac:dyDescent="0.2">
      <c r="A97" s="2" t="s">
        <v>312</v>
      </c>
      <c r="C97" s="1" t="s">
        <v>313</v>
      </c>
      <c r="D97" t="s">
        <v>314</v>
      </c>
      <c r="E97" t="s">
        <v>47</v>
      </c>
      <c r="F97">
        <v>3</v>
      </c>
      <c r="G97">
        <v>0</v>
      </c>
      <c r="H97">
        <f t="shared" si="48"/>
        <v>0</v>
      </c>
      <c r="I97">
        <f t="shared" si="49"/>
        <v>0</v>
      </c>
      <c r="J97">
        <f t="shared" si="50"/>
        <v>0</v>
      </c>
      <c r="K97">
        <v>0</v>
      </c>
      <c r="L97">
        <f t="shared" si="51"/>
        <v>0</v>
      </c>
      <c r="M97" t="s">
        <v>66</v>
      </c>
      <c r="N97">
        <v>1</v>
      </c>
      <c r="O97">
        <f t="shared" si="52"/>
        <v>0</v>
      </c>
      <c r="Z97">
        <f t="shared" si="53"/>
        <v>0</v>
      </c>
      <c r="AA97">
        <f t="shared" si="54"/>
        <v>0</v>
      </c>
      <c r="AB97">
        <f t="shared" si="55"/>
        <v>0</v>
      </c>
      <c r="AD97">
        <v>21</v>
      </c>
      <c r="AE97">
        <f t="shared" si="56"/>
        <v>0</v>
      </c>
      <c r="AF97">
        <f t="shared" si="57"/>
        <v>0</v>
      </c>
      <c r="AG97">
        <v>0</v>
      </c>
      <c r="AM97">
        <f t="shared" si="58"/>
        <v>0</v>
      </c>
      <c r="AN97">
        <f t="shared" si="59"/>
        <v>0</v>
      </c>
      <c r="AO97" t="s">
        <v>299</v>
      </c>
      <c r="AP97" t="s">
        <v>224</v>
      </c>
      <c r="AQ97" s="12" t="s">
        <v>50</v>
      </c>
    </row>
    <row r="98" spans="1:43" x14ac:dyDescent="0.2">
      <c r="A98" s="2" t="s">
        <v>315</v>
      </c>
      <c r="C98" s="1" t="s">
        <v>316</v>
      </c>
      <c r="D98" t="s">
        <v>317</v>
      </c>
      <c r="E98" t="s">
        <v>101</v>
      </c>
      <c r="F98">
        <v>3</v>
      </c>
      <c r="G98">
        <v>0</v>
      </c>
      <c r="H98">
        <f t="shared" si="48"/>
        <v>0</v>
      </c>
      <c r="I98">
        <f t="shared" si="49"/>
        <v>0</v>
      </c>
      <c r="J98">
        <f t="shared" si="50"/>
        <v>0</v>
      </c>
      <c r="K98">
        <v>0</v>
      </c>
      <c r="L98">
        <f t="shared" si="51"/>
        <v>0</v>
      </c>
      <c r="M98" t="s">
        <v>77</v>
      </c>
      <c r="N98">
        <v>1</v>
      </c>
      <c r="O98">
        <f t="shared" si="52"/>
        <v>0</v>
      </c>
      <c r="Z98">
        <f t="shared" si="53"/>
        <v>0</v>
      </c>
      <c r="AA98">
        <f t="shared" si="54"/>
        <v>0</v>
      </c>
      <c r="AB98">
        <f t="shared" si="55"/>
        <v>0</v>
      </c>
      <c r="AD98">
        <v>21</v>
      </c>
      <c r="AE98">
        <f t="shared" si="56"/>
        <v>0</v>
      </c>
      <c r="AF98">
        <f t="shared" si="57"/>
        <v>0</v>
      </c>
      <c r="AG98">
        <v>1.069767441860465E-2</v>
      </c>
      <c r="AM98">
        <f t="shared" si="58"/>
        <v>0</v>
      </c>
      <c r="AN98">
        <f t="shared" si="59"/>
        <v>0</v>
      </c>
      <c r="AO98" t="s">
        <v>299</v>
      </c>
      <c r="AP98" t="s">
        <v>224</v>
      </c>
      <c r="AQ98" s="12" t="s">
        <v>50</v>
      </c>
    </row>
    <row r="99" spans="1:43" x14ac:dyDescent="0.2">
      <c r="A99" s="2" t="s">
        <v>318</v>
      </c>
      <c r="C99" s="1" t="s">
        <v>319</v>
      </c>
      <c r="D99" t="s">
        <v>320</v>
      </c>
      <c r="E99" t="s">
        <v>101</v>
      </c>
      <c r="F99">
        <v>2</v>
      </c>
      <c r="G99">
        <v>0</v>
      </c>
      <c r="H99">
        <f t="shared" si="48"/>
        <v>0</v>
      </c>
      <c r="I99">
        <f t="shared" si="49"/>
        <v>0</v>
      </c>
      <c r="J99">
        <f t="shared" si="50"/>
        <v>0</v>
      </c>
      <c r="K99">
        <v>2.0000000000000002E-5</v>
      </c>
      <c r="L99">
        <f t="shared" si="51"/>
        <v>4.0000000000000003E-5</v>
      </c>
      <c r="M99" t="s">
        <v>77</v>
      </c>
      <c r="N99">
        <v>1</v>
      </c>
      <c r="O99">
        <f t="shared" si="52"/>
        <v>0</v>
      </c>
      <c r="Z99">
        <f t="shared" si="53"/>
        <v>0</v>
      </c>
      <c r="AA99">
        <f t="shared" si="54"/>
        <v>0</v>
      </c>
      <c r="AB99">
        <f t="shared" si="55"/>
        <v>0</v>
      </c>
      <c r="AD99">
        <v>21</v>
      </c>
      <c r="AE99">
        <f t="shared" si="56"/>
        <v>0</v>
      </c>
      <c r="AF99">
        <f t="shared" si="57"/>
        <v>0</v>
      </c>
      <c r="AG99">
        <v>8.7187701617388591E-2</v>
      </c>
      <c r="AM99">
        <f t="shared" si="58"/>
        <v>0</v>
      </c>
      <c r="AN99">
        <f t="shared" si="59"/>
        <v>0</v>
      </c>
      <c r="AO99" t="s">
        <v>299</v>
      </c>
      <c r="AP99" t="s">
        <v>224</v>
      </c>
      <c r="AQ99" s="12" t="s">
        <v>50</v>
      </c>
    </row>
    <row r="100" spans="1:43" x14ac:dyDescent="0.2">
      <c r="A100" s="2" t="s">
        <v>321</v>
      </c>
      <c r="C100" s="1" t="s">
        <v>322</v>
      </c>
      <c r="D100" t="s">
        <v>323</v>
      </c>
      <c r="E100" t="s">
        <v>101</v>
      </c>
      <c r="F100">
        <v>1</v>
      </c>
      <c r="G100">
        <v>0</v>
      </c>
      <c r="H100">
        <f t="shared" si="48"/>
        <v>0</v>
      </c>
      <c r="I100">
        <f t="shared" si="49"/>
        <v>0</v>
      </c>
      <c r="J100">
        <f t="shared" si="50"/>
        <v>0</v>
      </c>
      <c r="K100">
        <v>1.1900000000000001E-2</v>
      </c>
      <c r="L100">
        <f t="shared" si="51"/>
        <v>1.1900000000000001E-2</v>
      </c>
      <c r="M100" t="s">
        <v>77</v>
      </c>
      <c r="N100">
        <v>1</v>
      </c>
      <c r="O100">
        <f t="shared" si="52"/>
        <v>0</v>
      </c>
      <c r="Z100">
        <f t="shared" si="53"/>
        <v>0</v>
      </c>
      <c r="AA100">
        <f t="shared" si="54"/>
        <v>0</v>
      </c>
      <c r="AB100">
        <f t="shared" si="55"/>
        <v>0</v>
      </c>
      <c r="AD100">
        <v>21</v>
      </c>
      <c r="AE100">
        <f t="shared" si="56"/>
        <v>0</v>
      </c>
      <c r="AF100">
        <f t="shared" si="57"/>
        <v>0</v>
      </c>
      <c r="AG100">
        <v>1</v>
      </c>
      <c r="AM100">
        <f t="shared" si="58"/>
        <v>0</v>
      </c>
      <c r="AN100">
        <f t="shared" si="59"/>
        <v>0</v>
      </c>
      <c r="AO100" t="s">
        <v>299</v>
      </c>
      <c r="AP100" t="s">
        <v>224</v>
      </c>
      <c r="AQ100" s="12" t="s">
        <v>50</v>
      </c>
    </row>
    <row r="101" spans="1:43" x14ac:dyDescent="0.2">
      <c r="A101" s="2" t="s">
        <v>324</v>
      </c>
      <c r="C101" s="1" t="s">
        <v>325</v>
      </c>
      <c r="D101" t="s">
        <v>326</v>
      </c>
      <c r="E101" t="s">
        <v>101</v>
      </c>
      <c r="F101">
        <v>1</v>
      </c>
      <c r="G101">
        <v>0</v>
      </c>
      <c r="H101">
        <f t="shared" si="48"/>
        <v>0</v>
      </c>
      <c r="I101">
        <f t="shared" si="49"/>
        <v>0</v>
      </c>
      <c r="J101">
        <f t="shared" si="50"/>
        <v>0</v>
      </c>
      <c r="K101">
        <v>1.9199999999999998E-2</v>
      </c>
      <c r="L101">
        <f t="shared" si="51"/>
        <v>1.9199999999999998E-2</v>
      </c>
      <c r="M101" t="s">
        <v>77</v>
      </c>
      <c r="N101">
        <v>1</v>
      </c>
      <c r="O101">
        <f t="shared" si="52"/>
        <v>0</v>
      </c>
      <c r="Z101">
        <f t="shared" si="53"/>
        <v>0</v>
      </c>
      <c r="AA101">
        <f t="shared" si="54"/>
        <v>0</v>
      </c>
      <c r="AB101">
        <f t="shared" si="55"/>
        <v>0</v>
      </c>
      <c r="AD101">
        <v>21</v>
      </c>
      <c r="AE101">
        <f t="shared" si="56"/>
        <v>0</v>
      </c>
      <c r="AF101">
        <f t="shared" si="57"/>
        <v>0</v>
      </c>
      <c r="AG101">
        <v>1</v>
      </c>
      <c r="AM101">
        <f t="shared" si="58"/>
        <v>0</v>
      </c>
      <c r="AN101">
        <f t="shared" si="59"/>
        <v>0</v>
      </c>
      <c r="AO101" t="s">
        <v>299</v>
      </c>
      <c r="AP101" t="s">
        <v>224</v>
      </c>
      <c r="AQ101" s="12" t="s">
        <v>50</v>
      </c>
    </row>
    <row r="102" spans="1:43" x14ac:dyDescent="0.2">
      <c r="A102" s="2" t="s">
        <v>327</v>
      </c>
      <c r="C102" s="1" t="s">
        <v>328</v>
      </c>
      <c r="D102" t="s">
        <v>329</v>
      </c>
      <c r="E102" t="s">
        <v>110</v>
      </c>
      <c r="F102">
        <v>0.12998999999999999</v>
      </c>
      <c r="G102">
        <v>0</v>
      </c>
      <c r="H102">
        <f t="shared" si="48"/>
        <v>0</v>
      </c>
      <c r="I102">
        <f t="shared" si="49"/>
        <v>0</v>
      </c>
      <c r="J102">
        <f t="shared" si="50"/>
        <v>0</v>
      </c>
      <c r="K102">
        <v>0</v>
      </c>
      <c r="L102">
        <f t="shared" si="51"/>
        <v>0</v>
      </c>
      <c r="M102" t="s">
        <v>77</v>
      </c>
      <c r="N102">
        <v>5</v>
      </c>
      <c r="O102">
        <f t="shared" si="52"/>
        <v>0</v>
      </c>
      <c r="Z102">
        <f t="shared" si="53"/>
        <v>0</v>
      </c>
      <c r="AA102">
        <f t="shared" si="54"/>
        <v>0</v>
      </c>
      <c r="AB102">
        <f t="shared" si="55"/>
        <v>0</v>
      </c>
      <c r="AD102">
        <v>21</v>
      </c>
      <c r="AE102">
        <f t="shared" si="56"/>
        <v>0</v>
      </c>
      <c r="AF102">
        <f t="shared" si="57"/>
        <v>0</v>
      </c>
      <c r="AG102">
        <v>0</v>
      </c>
      <c r="AM102">
        <f t="shared" si="58"/>
        <v>0</v>
      </c>
      <c r="AN102">
        <f t="shared" si="59"/>
        <v>0</v>
      </c>
      <c r="AO102" t="s">
        <v>299</v>
      </c>
      <c r="AP102" t="s">
        <v>224</v>
      </c>
      <c r="AQ102" s="12" t="s">
        <v>50</v>
      </c>
    </row>
    <row r="103" spans="1:43" x14ac:dyDescent="0.2">
      <c r="A103" s="15"/>
      <c r="B103" s="16"/>
      <c r="C103" s="16" t="s">
        <v>330</v>
      </c>
      <c r="D103" s="12" t="s">
        <v>331</v>
      </c>
      <c r="E103" s="12"/>
      <c r="F103" s="12"/>
      <c r="G103" s="12"/>
      <c r="H103" s="12">
        <f>SUM(H104:H113)</f>
        <v>0</v>
      </c>
      <c r="I103" s="12">
        <f>SUM(I104:I113)</f>
        <v>0</v>
      </c>
      <c r="J103" s="12">
        <f>H103+I103</f>
        <v>0</v>
      </c>
      <c r="K103" s="12"/>
      <c r="L103" s="12">
        <f>SUM(L104:L113)</f>
        <v>0.14409999999999998</v>
      </c>
      <c r="M103" s="12"/>
      <c r="P103" s="12">
        <f>IF(Q103="PR",J103,SUM(O104:O113))</f>
        <v>0</v>
      </c>
      <c r="Q103" s="12" t="s">
        <v>86</v>
      </c>
      <c r="R103" s="12">
        <f>IF(Q103="HS",H103,0)</f>
        <v>0</v>
      </c>
      <c r="S103" s="12">
        <f>IF(Q103="HS",I103-P103,0)</f>
        <v>0</v>
      </c>
      <c r="T103" s="12">
        <f>IF(Q103="PS",H103,0)</f>
        <v>0</v>
      </c>
      <c r="U103" s="12">
        <f>IF(Q103="PS",I103-P103,0)</f>
        <v>0</v>
      </c>
      <c r="V103" s="12">
        <f>IF(Q103="MP",H103,0)</f>
        <v>0</v>
      </c>
      <c r="W103" s="12">
        <f>IF(Q103="MP",I103-P103,0)</f>
        <v>0</v>
      </c>
      <c r="X103" s="12">
        <f>IF(Q103="OM",H103,0)</f>
        <v>0</v>
      </c>
      <c r="Y103" s="12">
        <v>766</v>
      </c>
      <c r="AI103">
        <f>SUM(Z104:Z113)</f>
        <v>0</v>
      </c>
      <c r="AJ103">
        <f>SUM(AA104:AA113)</f>
        <v>0</v>
      </c>
      <c r="AK103">
        <f>SUM(AB104:AB113)</f>
        <v>0</v>
      </c>
    </row>
    <row r="104" spans="1:43" x14ac:dyDescent="0.2">
      <c r="A104" s="2" t="s">
        <v>332</v>
      </c>
      <c r="C104" s="1" t="s">
        <v>333</v>
      </c>
      <c r="D104" t="s">
        <v>334</v>
      </c>
      <c r="E104" t="s">
        <v>101</v>
      </c>
      <c r="F104">
        <v>3</v>
      </c>
      <c r="G104">
        <v>0</v>
      </c>
      <c r="H104">
        <f t="shared" ref="H104:H113" si="60">F104*AE104</f>
        <v>0</v>
      </c>
      <c r="I104">
        <f t="shared" ref="I104:I113" si="61">J104-H104</f>
        <v>0</v>
      </c>
      <c r="J104">
        <f t="shared" ref="J104:J113" si="62">F104*G104</f>
        <v>0</v>
      </c>
      <c r="K104">
        <v>1.2199999999999999E-3</v>
      </c>
      <c r="L104">
        <f t="shared" ref="L104:L113" si="63">F104*K104</f>
        <v>3.6600000000000001E-3</v>
      </c>
      <c r="M104" t="s">
        <v>77</v>
      </c>
      <c r="N104">
        <v>1</v>
      </c>
      <c r="O104">
        <f t="shared" ref="O104:O113" si="64">IF(N104=5,I104,0)</f>
        <v>0</v>
      </c>
      <c r="Z104">
        <f t="shared" ref="Z104:Z113" si="65">IF(AD104=0,J104,0)</f>
        <v>0</v>
      </c>
      <c r="AA104">
        <f t="shared" ref="AA104:AA113" si="66">IF(AD104=15,J104,0)</f>
        <v>0</v>
      </c>
      <c r="AB104">
        <f t="shared" ref="AB104:AB113" si="67">IF(AD104=21,J104,0)</f>
        <v>0</v>
      </c>
      <c r="AD104">
        <v>21</v>
      </c>
      <c r="AE104">
        <f t="shared" ref="AE104:AE113" si="68">G104*AG104</f>
        <v>0</v>
      </c>
      <c r="AF104">
        <f t="shared" ref="AF104:AF113" si="69">G104*(1-AG104)</f>
        <v>0</v>
      </c>
      <c r="AG104">
        <v>0.19175853138679441</v>
      </c>
      <c r="AM104">
        <f t="shared" ref="AM104:AM113" si="70">F104*AE104</f>
        <v>0</v>
      </c>
      <c r="AN104">
        <f t="shared" ref="AN104:AN113" si="71">F104*AF104</f>
        <v>0</v>
      </c>
      <c r="AO104" t="s">
        <v>335</v>
      </c>
      <c r="AP104" t="s">
        <v>336</v>
      </c>
      <c r="AQ104" s="12" t="s">
        <v>50</v>
      </c>
    </row>
    <row r="105" spans="1:43" x14ac:dyDescent="0.2">
      <c r="A105" s="2" t="s">
        <v>337</v>
      </c>
      <c r="C105" s="1" t="s">
        <v>338</v>
      </c>
      <c r="D105" t="s">
        <v>339</v>
      </c>
      <c r="E105" t="s">
        <v>101</v>
      </c>
      <c r="F105">
        <v>3</v>
      </c>
      <c r="G105">
        <v>0</v>
      </c>
      <c r="H105">
        <f t="shared" si="60"/>
        <v>0</v>
      </c>
      <c r="I105">
        <f t="shared" si="61"/>
        <v>0</v>
      </c>
      <c r="J105">
        <f t="shared" si="62"/>
        <v>0</v>
      </c>
      <c r="K105">
        <v>2.1000000000000001E-2</v>
      </c>
      <c r="L105">
        <f t="shared" si="63"/>
        <v>6.3E-2</v>
      </c>
      <c r="M105" t="s">
        <v>77</v>
      </c>
      <c r="N105">
        <v>1</v>
      </c>
      <c r="O105">
        <f t="shared" si="64"/>
        <v>0</v>
      </c>
      <c r="Z105">
        <f t="shared" si="65"/>
        <v>0</v>
      </c>
      <c r="AA105">
        <f t="shared" si="66"/>
        <v>0</v>
      </c>
      <c r="AB105">
        <f t="shared" si="67"/>
        <v>0</v>
      </c>
      <c r="AD105">
        <v>21</v>
      </c>
      <c r="AE105">
        <f t="shared" si="68"/>
        <v>0</v>
      </c>
      <c r="AF105">
        <f t="shared" si="69"/>
        <v>0</v>
      </c>
      <c r="AG105">
        <v>1</v>
      </c>
      <c r="AM105">
        <f t="shared" si="70"/>
        <v>0</v>
      </c>
      <c r="AN105">
        <f t="shared" si="71"/>
        <v>0</v>
      </c>
      <c r="AO105" t="s">
        <v>335</v>
      </c>
      <c r="AP105" t="s">
        <v>336</v>
      </c>
      <c r="AQ105" s="12" t="s">
        <v>50</v>
      </c>
    </row>
    <row r="106" spans="1:43" x14ac:dyDescent="0.2">
      <c r="A106" s="2" t="s">
        <v>340</v>
      </c>
      <c r="C106" s="1" t="s">
        <v>341</v>
      </c>
      <c r="D106" t="s">
        <v>342</v>
      </c>
      <c r="E106" t="s">
        <v>101</v>
      </c>
      <c r="F106">
        <v>3</v>
      </c>
      <c r="G106">
        <v>0</v>
      </c>
      <c r="H106">
        <f t="shared" si="60"/>
        <v>0</v>
      </c>
      <c r="I106">
        <f t="shared" si="61"/>
        <v>0</v>
      </c>
      <c r="J106">
        <f t="shared" si="62"/>
        <v>0</v>
      </c>
      <c r="K106">
        <v>8.0000000000000004E-4</v>
      </c>
      <c r="L106">
        <f t="shared" si="63"/>
        <v>2.4000000000000002E-3</v>
      </c>
      <c r="M106" t="s">
        <v>77</v>
      </c>
      <c r="N106">
        <v>1</v>
      </c>
      <c r="O106">
        <f t="shared" si="64"/>
        <v>0</v>
      </c>
      <c r="Z106">
        <f t="shared" si="65"/>
        <v>0</v>
      </c>
      <c r="AA106">
        <f t="shared" si="66"/>
        <v>0</v>
      </c>
      <c r="AB106">
        <f t="shared" si="67"/>
        <v>0</v>
      </c>
      <c r="AD106">
        <v>21</v>
      </c>
      <c r="AE106">
        <f t="shared" si="68"/>
        <v>0</v>
      </c>
      <c r="AF106">
        <f t="shared" si="69"/>
        <v>0</v>
      </c>
      <c r="AG106">
        <v>1</v>
      </c>
      <c r="AM106">
        <f t="shared" si="70"/>
        <v>0</v>
      </c>
      <c r="AN106">
        <f t="shared" si="71"/>
        <v>0</v>
      </c>
      <c r="AO106" t="s">
        <v>335</v>
      </c>
      <c r="AP106" t="s">
        <v>336</v>
      </c>
      <c r="AQ106" s="12" t="s">
        <v>50</v>
      </c>
    </row>
    <row r="107" spans="1:43" x14ac:dyDescent="0.2">
      <c r="A107" s="2" t="s">
        <v>343</v>
      </c>
      <c r="C107" s="1" t="s">
        <v>344</v>
      </c>
      <c r="D107" t="s">
        <v>345</v>
      </c>
      <c r="E107" t="s">
        <v>101</v>
      </c>
      <c r="F107">
        <v>1</v>
      </c>
      <c r="G107">
        <v>0</v>
      </c>
      <c r="H107">
        <f t="shared" si="60"/>
        <v>0</v>
      </c>
      <c r="I107">
        <f t="shared" si="61"/>
        <v>0</v>
      </c>
      <c r="J107">
        <f t="shared" si="62"/>
        <v>0</v>
      </c>
      <c r="K107">
        <v>1.6199999999999999E-3</v>
      </c>
      <c r="L107">
        <f t="shared" si="63"/>
        <v>1.6199999999999999E-3</v>
      </c>
      <c r="M107" t="s">
        <v>77</v>
      </c>
      <c r="N107">
        <v>1</v>
      </c>
      <c r="O107">
        <f t="shared" si="64"/>
        <v>0</v>
      </c>
      <c r="Z107">
        <f t="shared" si="65"/>
        <v>0</v>
      </c>
      <c r="AA107">
        <f t="shared" si="66"/>
        <v>0</v>
      </c>
      <c r="AB107">
        <f t="shared" si="67"/>
        <v>0</v>
      </c>
      <c r="AD107">
        <v>21</v>
      </c>
      <c r="AE107">
        <f t="shared" si="68"/>
        <v>0</v>
      </c>
      <c r="AF107">
        <f t="shared" si="69"/>
        <v>0</v>
      </c>
      <c r="AG107">
        <v>0.23892163910855499</v>
      </c>
      <c r="AM107">
        <f t="shared" si="70"/>
        <v>0</v>
      </c>
      <c r="AN107">
        <f t="shared" si="71"/>
        <v>0</v>
      </c>
      <c r="AO107" t="s">
        <v>335</v>
      </c>
      <c r="AP107" t="s">
        <v>336</v>
      </c>
      <c r="AQ107" s="12" t="s">
        <v>50</v>
      </c>
    </row>
    <row r="108" spans="1:43" x14ac:dyDescent="0.2">
      <c r="A108" s="2" t="s">
        <v>346</v>
      </c>
      <c r="C108" s="1" t="s">
        <v>347</v>
      </c>
      <c r="D108" t="s">
        <v>348</v>
      </c>
      <c r="E108" t="s">
        <v>101</v>
      </c>
      <c r="F108">
        <v>1</v>
      </c>
      <c r="G108">
        <v>0</v>
      </c>
      <c r="H108">
        <f t="shared" si="60"/>
        <v>0</v>
      </c>
      <c r="I108">
        <f t="shared" si="61"/>
        <v>0</v>
      </c>
      <c r="J108">
        <f t="shared" si="62"/>
        <v>0</v>
      </c>
      <c r="K108">
        <v>2.5000000000000001E-2</v>
      </c>
      <c r="L108">
        <f t="shared" si="63"/>
        <v>2.5000000000000001E-2</v>
      </c>
      <c r="M108" t="s">
        <v>77</v>
      </c>
      <c r="N108">
        <v>1</v>
      </c>
      <c r="O108">
        <f t="shared" si="64"/>
        <v>0</v>
      </c>
      <c r="Z108">
        <f t="shared" si="65"/>
        <v>0</v>
      </c>
      <c r="AA108">
        <f t="shared" si="66"/>
        <v>0</v>
      </c>
      <c r="AB108">
        <f t="shared" si="67"/>
        <v>0</v>
      </c>
      <c r="AD108">
        <v>21</v>
      </c>
      <c r="AE108">
        <f t="shared" si="68"/>
        <v>0</v>
      </c>
      <c r="AF108">
        <f t="shared" si="69"/>
        <v>0</v>
      </c>
      <c r="AG108">
        <v>1</v>
      </c>
      <c r="AM108">
        <f t="shared" si="70"/>
        <v>0</v>
      </c>
      <c r="AN108">
        <f t="shared" si="71"/>
        <v>0</v>
      </c>
      <c r="AO108" t="s">
        <v>335</v>
      </c>
      <c r="AP108" t="s">
        <v>336</v>
      </c>
      <c r="AQ108" s="12" t="s">
        <v>50</v>
      </c>
    </row>
    <row r="109" spans="1:43" x14ac:dyDescent="0.2">
      <c r="A109" s="2" t="s">
        <v>349</v>
      </c>
      <c r="C109" s="1" t="s">
        <v>341</v>
      </c>
      <c r="D109" t="s">
        <v>342</v>
      </c>
      <c r="E109" t="s">
        <v>101</v>
      </c>
      <c r="F109">
        <v>1</v>
      </c>
      <c r="G109">
        <v>0</v>
      </c>
      <c r="H109">
        <f t="shared" si="60"/>
        <v>0</v>
      </c>
      <c r="I109">
        <f t="shared" si="61"/>
        <v>0</v>
      </c>
      <c r="J109">
        <f t="shared" si="62"/>
        <v>0</v>
      </c>
      <c r="K109">
        <v>8.0000000000000004E-4</v>
      </c>
      <c r="L109">
        <f t="shared" si="63"/>
        <v>8.0000000000000004E-4</v>
      </c>
      <c r="M109" t="s">
        <v>77</v>
      </c>
      <c r="N109">
        <v>1</v>
      </c>
      <c r="O109">
        <f t="shared" si="64"/>
        <v>0</v>
      </c>
      <c r="Z109">
        <f t="shared" si="65"/>
        <v>0</v>
      </c>
      <c r="AA109">
        <f t="shared" si="66"/>
        <v>0</v>
      </c>
      <c r="AB109">
        <f t="shared" si="67"/>
        <v>0</v>
      </c>
      <c r="AD109">
        <v>21</v>
      </c>
      <c r="AE109">
        <f t="shared" si="68"/>
        <v>0</v>
      </c>
      <c r="AF109">
        <f t="shared" si="69"/>
        <v>0</v>
      </c>
      <c r="AG109">
        <v>1</v>
      </c>
      <c r="AM109">
        <f t="shared" si="70"/>
        <v>0</v>
      </c>
      <c r="AN109">
        <f t="shared" si="71"/>
        <v>0</v>
      </c>
      <c r="AO109" t="s">
        <v>335</v>
      </c>
      <c r="AP109" t="s">
        <v>336</v>
      </c>
      <c r="AQ109" s="12" t="s">
        <v>50</v>
      </c>
    </row>
    <row r="110" spans="1:43" x14ac:dyDescent="0.2">
      <c r="A110" s="2" t="s">
        <v>350</v>
      </c>
      <c r="C110" s="1" t="s">
        <v>351</v>
      </c>
      <c r="D110" t="s">
        <v>352</v>
      </c>
      <c r="E110" t="s">
        <v>101</v>
      </c>
      <c r="F110">
        <v>1</v>
      </c>
      <c r="G110">
        <v>0</v>
      </c>
      <c r="H110">
        <f t="shared" si="60"/>
        <v>0</v>
      </c>
      <c r="I110">
        <f t="shared" si="61"/>
        <v>0</v>
      </c>
      <c r="J110">
        <f t="shared" si="62"/>
        <v>0</v>
      </c>
      <c r="K110">
        <v>1.82E-3</v>
      </c>
      <c r="L110">
        <f t="shared" si="63"/>
        <v>1.82E-3</v>
      </c>
      <c r="M110" t="s">
        <v>77</v>
      </c>
      <c r="N110">
        <v>1</v>
      </c>
      <c r="O110">
        <f t="shared" si="64"/>
        <v>0</v>
      </c>
      <c r="Z110">
        <f t="shared" si="65"/>
        <v>0</v>
      </c>
      <c r="AA110">
        <f t="shared" si="66"/>
        <v>0</v>
      </c>
      <c r="AB110">
        <f t="shared" si="67"/>
        <v>0</v>
      </c>
      <c r="AD110">
        <v>21</v>
      </c>
      <c r="AE110">
        <f t="shared" si="68"/>
        <v>0</v>
      </c>
      <c r="AF110">
        <f t="shared" si="69"/>
        <v>0</v>
      </c>
      <c r="AG110">
        <v>0.26555179417738661</v>
      </c>
      <c r="AM110">
        <f t="shared" si="70"/>
        <v>0</v>
      </c>
      <c r="AN110">
        <f t="shared" si="71"/>
        <v>0</v>
      </c>
      <c r="AO110" t="s">
        <v>335</v>
      </c>
      <c r="AP110" t="s">
        <v>336</v>
      </c>
      <c r="AQ110" s="12" t="s">
        <v>50</v>
      </c>
    </row>
    <row r="111" spans="1:43" x14ac:dyDescent="0.2">
      <c r="A111" s="2" t="s">
        <v>353</v>
      </c>
      <c r="C111" s="1" t="s">
        <v>354</v>
      </c>
      <c r="D111" t="s">
        <v>355</v>
      </c>
      <c r="E111" t="s">
        <v>101</v>
      </c>
      <c r="F111">
        <v>1</v>
      </c>
      <c r="G111">
        <v>0</v>
      </c>
      <c r="H111">
        <f t="shared" si="60"/>
        <v>0</v>
      </c>
      <c r="I111">
        <f t="shared" si="61"/>
        <v>0</v>
      </c>
      <c r="J111">
        <f t="shared" si="62"/>
        <v>0</v>
      </c>
      <c r="K111">
        <v>4.4999999999999998E-2</v>
      </c>
      <c r="L111">
        <f t="shared" si="63"/>
        <v>4.4999999999999998E-2</v>
      </c>
      <c r="M111" t="s">
        <v>77</v>
      </c>
      <c r="N111">
        <v>1</v>
      </c>
      <c r="O111">
        <f t="shared" si="64"/>
        <v>0</v>
      </c>
      <c r="Z111">
        <f t="shared" si="65"/>
        <v>0</v>
      </c>
      <c r="AA111">
        <f t="shared" si="66"/>
        <v>0</v>
      </c>
      <c r="AB111">
        <f t="shared" si="67"/>
        <v>0</v>
      </c>
      <c r="AD111">
        <v>21</v>
      </c>
      <c r="AE111">
        <f t="shared" si="68"/>
        <v>0</v>
      </c>
      <c r="AF111">
        <f t="shared" si="69"/>
        <v>0</v>
      </c>
      <c r="AG111">
        <v>1</v>
      </c>
      <c r="AM111">
        <f t="shared" si="70"/>
        <v>0</v>
      </c>
      <c r="AN111">
        <f t="shared" si="71"/>
        <v>0</v>
      </c>
      <c r="AO111" t="s">
        <v>335</v>
      </c>
      <c r="AP111" t="s">
        <v>336</v>
      </c>
      <c r="AQ111" s="12" t="s">
        <v>50</v>
      </c>
    </row>
    <row r="112" spans="1:43" x14ac:dyDescent="0.2">
      <c r="A112" s="2" t="s">
        <v>356</v>
      </c>
      <c r="C112" s="1" t="s">
        <v>341</v>
      </c>
      <c r="D112" t="s">
        <v>342</v>
      </c>
      <c r="E112" t="s">
        <v>101</v>
      </c>
      <c r="F112">
        <v>1</v>
      </c>
      <c r="G112">
        <v>0</v>
      </c>
      <c r="H112">
        <f t="shared" si="60"/>
        <v>0</v>
      </c>
      <c r="I112">
        <f t="shared" si="61"/>
        <v>0</v>
      </c>
      <c r="J112">
        <f t="shared" si="62"/>
        <v>0</v>
      </c>
      <c r="K112">
        <v>8.0000000000000004E-4</v>
      </c>
      <c r="L112">
        <f t="shared" si="63"/>
        <v>8.0000000000000004E-4</v>
      </c>
      <c r="M112" t="s">
        <v>77</v>
      </c>
      <c r="N112">
        <v>1</v>
      </c>
      <c r="O112">
        <f t="shared" si="64"/>
        <v>0</v>
      </c>
      <c r="Z112">
        <f t="shared" si="65"/>
        <v>0</v>
      </c>
      <c r="AA112">
        <f t="shared" si="66"/>
        <v>0</v>
      </c>
      <c r="AB112">
        <f t="shared" si="67"/>
        <v>0</v>
      </c>
      <c r="AD112">
        <v>21</v>
      </c>
      <c r="AE112">
        <f t="shared" si="68"/>
        <v>0</v>
      </c>
      <c r="AF112">
        <f t="shared" si="69"/>
        <v>0</v>
      </c>
      <c r="AG112">
        <v>1</v>
      </c>
      <c r="AM112">
        <f t="shared" si="70"/>
        <v>0</v>
      </c>
      <c r="AN112">
        <f t="shared" si="71"/>
        <v>0</v>
      </c>
      <c r="AO112" t="s">
        <v>335</v>
      </c>
      <c r="AP112" t="s">
        <v>336</v>
      </c>
      <c r="AQ112" s="12" t="s">
        <v>50</v>
      </c>
    </row>
    <row r="113" spans="1:43" x14ac:dyDescent="0.2">
      <c r="A113" s="2" t="s">
        <v>357</v>
      </c>
      <c r="C113" s="1" t="s">
        <v>358</v>
      </c>
      <c r="D113" t="s">
        <v>359</v>
      </c>
      <c r="E113" t="s">
        <v>110</v>
      </c>
      <c r="F113">
        <v>0.14410000000000001</v>
      </c>
      <c r="G113">
        <v>0</v>
      </c>
      <c r="H113">
        <f t="shared" si="60"/>
        <v>0</v>
      </c>
      <c r="I113">
        <f t="shared" si="61"/>
        <v>0</v>
      </c>
      <c r="J113">
        <f t="shared" si="62"/>
        <v>0</v>
      </c>
      <c r="K113">
        <v>0</v>
      </c>
      <c r="L113">
        <f t="shared" si="63"/>
        <v>0</v>
      </c>
      <c r="M113" t="s">
        <v>77</v>
      </c>
      <c r="N113">
        <v>5</v>
      </c>
      <c r="O113">
        <f t="shared" si="64"/>
        <v>0</v>
      </c>
      <c r="Z113">
        <f t="shared" si="65"/>
        <v>0</v>
      </c>
      <c r="AA113">
        <f t="shared" si="66"/>
        <v>0</v>
      </c>
      <c r="AB113">
        <f t="shared" si="67"/>
        <v>0</v>
      </c>
      <c r="AD113">
        <v>21</v>
      </c>
      <c r="AE113">
        <f t="shared" si="68"/>
        <v>0</v>
      </c>
      <c r="AF113">
        <f t="shared" si="69"/>
        <v>0</v>
      </c>
      <c r="AG113">
        <v>0</v>
      </c>
      <c r="AM113">
        <f t="shared" si="70"/>
        <v>0</v>
      </c>
      <c r="AN113">
        <f t="shared" si="71"/>
        <v>0</v>
      </c>
      <c r="AO113" t="s">
        <v>335</v>
      </c>
      <c r="AP113" t="s">
        <v>336</v>
      </c>
      <c r="AQ113" s="12" t="s">
        <v>50</v>
      </c>
    </row>
    <row r="114" spans="1:43" x14ac:dyDescent="0.2">
      <c r="A114" s="15"/>
      <c r="B114" s="16"/>
      <c r="C114" s="16" t="s">
        <v>360</v>
      </c>
      <c r="D114" s="12" t="s">
        <v>361</v>
      </c>
      <c r="E114" s="12"/>
      <c r="F114" s="12"/>
      <c r="G114" s="12"/>
      <c r="H114" s="12">
        <f>SUM(H115:H116)</f>
        <v>0</v>
      </c>
      <c r="I114" s="12">
        <f>SUM(I115:I116)</f>
        <v>0</v>
      </c>
      <c r="J114" s="12">
        <f>H114+I114</f>
        <v>0</v>
      </c>
      <c r="K114" s="12"/>
      <c r="L114" s="12">
        <f>SUM(L115:L116)</f>
        <v>1.043E-2</v>
      </c>
      <c r="M114" s="12"/>
      <c r="P114" s="12">
        <f>IF(Q114="PR",J114,SUM(O115:O116))</f>
        <v>0</v>
      </c>
      <c r="Q114" s="12" t="s">
        <v>86</v>
      </c>
      <c r="R114" s="12">
        <f>IF(Q114="HS",H114,0)</f>
        <v>0</v>
      </c>
      <c r="S114" s="12">
        <f>IF(Q114="HS",I114-P114,0)</f>
        <v>0</v>
      </c>
      <c r="T114" s="12">
        <f>IF(Q114="PS",H114,0)</f>
        <v>0</v>
      </c>
      <c r="U114" s="12">
        <f>IF(Q114="PS",I114-P114,0)</f>
        <v>0</v>
      </c>
      <c r="V114" s="12">
        <f>IF(Q114="MP",H114,0)</f>
        <v>0</v>
      </c>
      <c r="W114" s="12">
        <f>IF(Q114="MP",I114-P114,0)</f>
        <v>0</v>
      </c>
      <c r="X114" s="12">
        <f>IF(Q114="OM",H114,0)</f>
        <v>0</v>
      </c>
      <c r="Y114" s="12">
        <v>767</v>
      </c>
      <c r="AI114">
        <f>SUM(Z115:Z116)</f>
        <v>0</v>
      </c>
      <c r="AJ114">
        <f>SUM(AA115:AA116)</f>
        <v>0</v>
      </c>
      <c r="AK114">
        <f>SUM(AB115:AB116)</f>
        <v>0</v>
      </c>
    </row>
    <row r="115" spans="1:43" x14ac:dyDescent="0.2">
      <c r="A115" s="2" t="s">
        <v>362</v>
      </c>
      <c r="C115" s="1" t="s">
        <v>363</v>
      </c>
      <c r="D115" t="s">
        <v>364</v>
      </c>
      <c r="E115" t="s">
        <v>101</v>
      </c>
      <c r="F115">
        <v>1</v>
      </c>
      <c r="G115">
        <v>0</v>
      </c>
      <c r="H115">
        <f>F115*AE115</f>
        <v>0</v>
      </c>
      <c r="I115">
        <f>J115-H115</f>
        <v>0</v>
      </c>
      <c r="J115">
        <f>F115*G115</f>
        <v>0</v>
      </c>
      <c r="K115">
        <v>4.2999999999999999E-4</v>
      </c>
      <c r="L115">
        <f>F115*K115</f>
        <v>4.2999999999999999E-4</v>
      </c>
      <c r="M115" t="s">
        <v>77</v>
      </c>
      <c r="N115">
        <v>1</v>
      </c>
      <c r="O115">
        <f>IF(N115=5,I115,0)</f>
        <v>0</v>
      </c>
      <c r="Z115">
        <f>IF(AD115=0,J115,0)</f>
        <v>0</v>
      </c>
      <c r="AA115">
        <f>IF(AD115=15,J115,0)</f>
        <v>0</v>
      </c>
      <c r="AB115">
        <f>IF(AD115=21,J115,0)</f>
        <v>0</v>
      </c>
      <c r="AD115">
        <v>21</v>
      </c>
      <c r="AE115">
        <f>G115*AG115</f>
        <v>0</v>
      </c>
      <c r="AF115">
        <f>G115*(1-AG115)</f>
        <v>0</v>
      </c>
      <c r="AG115">
        <v>4.4884120171673821E-2</v>
      </c>
      <c r="AM115">
        <f>F115*AE115</f>
        <v>0</v>
      </c>
      <c r="AN115">
        <f>F115*AF115</f>
        <v>0</v>
      </c>
      <c r="AO115" t="s">
        <v>365</v>
      </c>
      <c r="AP115" t="s">
        <v>336</v>
      </c>
      <c r="AQ115" s="12" t="s">
        <v>50</v>
      </c>
    </row>
    <row r="116" spans="1:43" x14ac:dyDescent="0.2">
      <c r="A116" s="2" t="s">
        <v>366</v>
      </c>
      <c r="C116" s="1" t="s">
        <v>367</v>
      </c>
      <c r="D116" t="s">
        <v>368</v>
      </c>
      <c r="E116" t="s">
        <v>101</v>
      </c>
      <c r="F116">
        <v>1</v>
      </c>
      <c r="G116">
        <v>0</v>
      </c>
      <c r="H116">
        <f>F116*AE116</f>
        <v>0</v>
      </c>
      <c r="I116">
        <f>J116-H116</f>
        <v>0</v>
      </c>
      <c r="J116">
        <f>F116*G116</f>
        <v>0</v>
      </c>
      <c r="K116">
        <v>0.01</v>
      </c>
      <c r="L116">
        <f>F116*K116</f>
        <v>0.01</v>
      </c>
      <c r="M116" t="s">
        <v>77</v>
      </c>
      <c r="N116">
        <v>1</v>
      </c>
      <c r="O116">
        <f>IF(N116=5,I116,0)</f>
        <v>0</v>
      </c>
      <c r="Z116">
        <f>IF(AD116=0,J116,0)</f>
        <v>0</v>
      </c>
      <c r="AA116">
        <f>IF(AD116=15,J116,0)</f>
        <v>0</v>
      </c>
      <c r="AB116">
        <f>IF(AD116=21,J116,0)</f>
        <v>0</v>
      </c>
      <c r="AD116">
        <v>21</v>
      </c>
      <c r="AE116">
        <f>G116*AG116</f>
        <v>0</v>
      </c>
      <c r="AF116">
        <f>G116*(1-AG116)</f>
        <v>0</v>
      </c>
      <c r="AG116">
        <v>1</v>
      </c>
      <c r="AM116">
        <f>F116*AE116</f>
        <v>0</v>
      </c>
      <c r="AN116">
        <f>F116*AF116</f>
        <v>0</v>
      </c>
      <c r="AO116" t="s">
        <v>365</v>
      </c>
      <c r="AP116" t="s">
        <v>336</v>
      </c>
      <c r="AQ116" s="12" t="s">
        <v>50</v>
      </c>
    </row>
    <row r="117" spans="1:43" x14ac:dyDescent="0.2">
      <c r="A117" s="15"/>
      <c r="B117" s="16"/>
      <c r="C117" s="16" t="s">
        <v>369</v>
      </c>
      <c r="D117" s="12" t="s">
        <v>370</v>
      </c>
      <c r="E117" s="12"/>
      <c r="F117" s="12"/>
      <c r="G117" s="12"/>
      <c r="H117" s="12">
        <f>SUM(H118:H139)</f>
        <v>0</v>
      </c>
      <c r="I117" s="12">
        <f>SUM(I118:I139)</f>
        <v>0</v>
      </c>
      <c r="J117" s="12">
        <f>H117+I117</f>
        <v>0</v>
      </c>
      <c r="K117" s="12"/>
      <c r="L117" s="12">
        <f>SUM(L118:L139)</f>
        <v>0.74963999999999986</v>
      </c>
      <c r="M117" s="12"/>
      <c r="P117" s="12">
        <f>IF(Q117="PR",J117,SUM(O118:O139))</f>
        <v>0</v>
      </c>
      <c r="Q117" s="12" t="s">
        <v>86</v>
      </c>
      <c r="R117" s="12">
        <f>IF(Q117="HS",H117,0)</f>
        <v>0</v>
      </c>
      <c r="S117" s="12">
        <f>IF(Q117="HS",I117-P117,0)</f>
        <v>0</v>
      </c>
      <c r="T117" s="12">
        <f>IF(Q117="PS",H117,0)</f>
        <v>0</v>
      </c>
      <c r="U117" s="12">
        <f>IF(Q117="PS",I117-P117,0)</f>
        <v>0</v>
      </c>
      <c r="V117" s="12">
        <f>IF(Q117="MP",H117,0)</f>
        <v>0</v>
      </c>
      <c r="W117" s="12">
        <f>IF(Q117="MP",I117-P117,0)</f>
        <v>0</v>
      </c>
      <c r="X117" s="12">
        <f>IF(Q117="OM",H117,0)</f>
        <v>0</v>
      </c>
      <c r="Y117" s="12">
        <v>771</v>
      </c>
      <c r="AI117">
        <f>SUM(Z118:Z139)</f>
        <v>0</v>
      </c>
      <c r="AJ117">
        <f>SUM(AA118:AA139)</f>
        <v>0</v>
      </c>
      <c r="AK117">
        <f>SUM(AB118:AB139)</f>
        <v>0</v>
      </c>
    </row>
    <row r="118" spans="1:43" x14ac:dyDescent="0.2">
      <c r="A118" s="2" t="s">
        <v>371</v>
      </c>
      <c r="C118" s="1" t="s">
        <v>372</v>
      </c>
      <c r="D118" t="s">
        <v>373</v>
      </c>
      <c r="E118" t="s">
        <v>47</v>
      </c>
      <c r="F118">
        <v>24</v>
      </c>
      <c r="G118">
        <v>0</v>
      </c>
      <c r="H118">
        <f>F118*AE118</f>
        <v>0</v>
      </c>
      <c r="I118">
        <f>J118-H118</f>
        <v>0</v>
      </c>
      <c r="J118">
        <f>F118*G118</f>
        <v>0</v>
      </c>
      <c r="K118">
        <v>2.1000000000000001E-4</v>
      </c>
      <c r="L118">
        <f>F118*K118</f>
        <v>5.0400000000000002E-3</v>
      </c>
      <c r="M118" t="s">
        <v>48</v>
      </c>
      <c r="N118">
        <v>1</v>
      </c>
      <c r="O118">
        <f>IF(N118=5,I118,0)</f>
        <v>0</v>
      </c>
      <c r="Z118">
        <f>IF(AD118=0,J118,0)</f>
        <v>0</v>
      </c>
      <c r="AA118">
        <f>IF(AD118=15,J118,0)</f>
        <v>0</v>
      </c>
      <c r="AB118">
        <f>IF(AD118=21,J118,0)</f>
        <v>0</v>
      </c>
      <c r="AD118">
        <v>21</v>
      </c>
      <c r="AE118">
        <f>G118*AG118</f>
        <v>0</v>
      </c>
      <c r="AF118">
        <f>G118*(1-AG118)</f>
        <v>0</v>
      </c>
      <c r="AG118">
        <v>0.52486583184257607</v>
      </c>
      <c r="AM118">
        <f>F118*AE118</f>
        <v>0</v>
      </c>
      <c r="AN118">
        <f>F118*AF118</f>
        <v>0</v>
      </c>
      <c r="AO118" t="s">
        <v>374</v>
      </c>
      <c r="AP118" t="s">
        <v>375</v>
      </c>
      <c r="AQ118" s="12" t="s">
        <v>50</v>
      </c>
    </row>
    <row r="119" spans="1:43" ht="12.75" customHeight="1" x14ac:dyDescent="0.2">
      <c r="C119" s="14" t="s">
        <v>51</v>
      </c>
      <c r="D119" s="58" t="s">
        <v>376</v>
      </c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1:43" x14ac:dyDescent="0.2">
      <c r="A120" s="2" t="s">
        <v>377</v>
      </c>
      <c r="C120" s="1" t="s">
        <v>378</v>
      </c>
      <c r="D120" t="s">
        <v>379</v>
      </c>
      <c r="E120" t="s">
        <v>76</v>
      </c>
      <c r="F120">
        <v>13</v>
      </c>
      <c r="G120">
        <v>0</v>
      </c>
      <c r="H120">
        <f>F120*AE120</f>
        <v>0</v>
      </c>
      <c r="I120">
        <f>J120-H120</f>
        <v>0</v>
      </c>
      <c r="J120">
        <f>F120*G120</f>
        <v>0</v>
      </c>
      <c r="K120">
        <v>0</v>
      </c>
      <c r="L120">
        <f>F120*K120</f>
        <v>0</v>
      </c>
      <c r="M120" t="s">
        <v>48</v>
      </c>
      <c r="N120">
        <v>1</v>
      </c>
      <c r="O120">
        <f>IF(N120=5,I120,0)</f>
        <v>0</v>
      </c>
      <c r="Z120">
        <f>IF(AD120=0,J120,0)</f>
        <v>0</v>
      </c>
      <c r="AA120">
        <f>IF(AD120=15,J120,0)</f>
        <v>0</v>
      </c>
      <c r="AB120">
        <f>IF(AD120=21,J120,0)</f>
        <v>0</v>
      </c>
      <c r="AD120">
        <v>21</v>
      </c>
      <c r="AE120">
        <f>G120*AG120</f>
        <v>0</v>
      </c>
      <c r="AF120">
        <f>G120*(1-AG120)</f>
        <v>0</v>
      </c>
      <c r="AG120">
        <v>0.92991204925241855</v>
      </c>
      <c r="AM120">
        <f>F120*AE120</f>
        <v>0</v>
      </c>
      <c r="AN120">
        <f>F120*AF120</f>
        <v>0</v>
      </c>
      <c r="AO120" t="s">
        <v>374</v>
      </c>
      <c r="AP120" t="s">
        <v>375</v>
      </c>
      <c r="AQ120" s="12" t="s">
        <v>50</v>
      </c>
    </row>
    <row r="121" spans="1:43" x14ac:dyDescent="0.2">
      <c r="A121" s="2" t="s">
        <v>380</v>
      </c>
      <c r="C121" s="1" t="s">
        <v>381</v>
      </c>
      <c r="D121" t="s">
        <v>382</v>
      </c>
      <c r="E121" t="s">
        <v>47</v>
      </c>
      <c r="F121">
        <v>24</v>
      </c>
      <c r="G121">
        <v>0</v>
      </c>
      <c r="H121">
        <f>F121*AE121</f>
        <v>0</v>
      </c>
      <c r="I121">
        <f>J121-H121</f>
        <v>0</v>
      </c>
      <c r="J121">
        <f>F121*G121</f>
        <v>0</v>
      </c>
      <c r="K121">
        <v>8.0000000000000007E-5</v>
      </c>
      <c r="L121">
        <f>F121*K121</f>
        <v>1.9200000000000003E-3</v>
      </c>
      <c r="M121" t="s">
        <v>48</v>
      </c>
      <c r="N121">
        <v>1</v>
      </c>
      <c r="O121">
        <f>IF(N121=5,I121,0)</f>
        <v>0</v>
      </c>
      <c r="Z121">
        <f>IF(AD121=0,J121,0)</f>
        <v>0</v>
      </c>
      <c r="AA121">
        <f>IF(AD121=15,J121,0)</f>
        <v>0</v>
      </c>
      <c r="AB121">
        <f>IF(AD121=21,J121,0)</f>
        <v>0</v>
      </c>
      <c r="AD121">
        <v>21</v>
      </c>
      <c r="AE121">
        <f>G121*AG121</f>
        <v>0</v>
      </c>
      <c r="AF121">
        <f>G121*(1-AG121)</f>
        <v>0</v>
      </c>
      <c r="AG121">
        <v>0.58970398970398963</v>
      </c>
      <c r="AM121">
        <f>F121*AE121</f>
        <v>0</v>
      </c>
      <c r="AN121">
        <f>F121*AF121</f>
        <v>0</v>
      </c>
      <c r="AO121" t="s">
        <v>374</v>
      </c>
      <c r="AP121" t="s">
        <v>375</v>
      </c>
      <c r="AQ121" s="12" t="s">
        <v>50</v>
      </c>
    </row>
    <row r="122" spans="1:43" ht="12.75" customHeight="1" x14ac:dyDescent="0.2">
      <c r="C122" s="14" t="s">
        <v>51</v>
      </c>
      <c r="D122" s="58" t="s">
        <v>383</v>
      </c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1:43" x14ac:dyDescent="0.2">
      <c r="A123" s="2" t="s">
        <v>384</v>
      </c>
      <c r="C123" s="1" t="s">
        <v>385</v>
      </c>
      <c r="D123" t="s">
        <v>386</v>
      </c>
      <c r="E123" t="s">
        <v>47</v>
      </c>
      <c r="F123">
        <v>24</v>
      </c>
      <c r="G123">
        <v>0</v>
      </c>
      <c r="H123">
        <f>F123*AE123</f>
        <v>0</v>
      </c>
      <c r="I123">
        <f>J123-H123</f>
        <v>0</v>
      </c>
      <c r="J123">
        <f>F123*G123</f>
        <v>0</v>
      </c>
      <c r="K123">
        <v>4.1999999999999997E-3</v>
      </c>
      <c r="L123">
        <f>F123*K123</f>
        <v>0.1008</v>
      </c>
      <c r="M123" t="s">
        <v>48</v>
      </c>
      <c r="N123">
        <v>1</v>
      </c>
      <c r="O123">
        <f>IF(N123=5,I123,0)</f>
        <v>0</v>
      </c>
      <c r="Z123">
        <f>IF(AD123=0,J123,0)</f>
        <v>0</v>
      </c>
      <c r="AA123">
        <f>IF(AD123=15,J123,0)</f>
        <v>0</v>
      </c>
      <c r="AB123">
        <f>IF(AD123=21,J123,0)</f>
        <v>0</v>
      </c>
      <c r="AD123">
        <v>21</v>
      </c>
      <c r="AE123">
        <f>G123*AG123</f>
        <v>0</v>
      </c>
      <c r="AF123">
        <f>G123*(1-AG123)</f>
        <v>0</v>
      </c>
      <c r="AG123">
        <v>0.43522353017901982</v>
      </c>
      <c r="AM123">
        <f>F123*AE123</f>
        <v>0</v>
      </c>
      <c r="AN123">
        <f>F123*AF123</f>
        <v>0</v>
      </c>
      <c r="AO123" t="s">
        <v>374</v>
      </c>
      <c r="AP123" t="s">
        <v>375</v>
      </c>
      <c r="AQ123" s="12" t="s">
        <v>50</v>
      </c>
    </row>
    <row r="124" spans="1:43" ht="12.75" customHeight="1" x14ac:dyDescent="0.2">
      <c r="C124" s="14" t="s">
        <v>51</v>
      </c>
      <c r="D124" s="58" t="s">
        <v>387</v>
      </c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1:43" x14ac:dyDescent="0.2">
      <c r="A125" s="2" t="s">
        <v>388</v>
      </c>
      <c r="C125" s="1" t="s">
        <v>389</v>
      </c>
      <c r="D125" t="s">
        <v>390</v>
      </c>
      <c r="E125" t="s">
        <v>47</v>
      </c>
      <c r="F125">
        <v>26.4</v>
      </c>
      <c r="G125">
        <v>0</v>
      </c>
      <c r="H125">
        <f>F125*AE125</f>
        <v>0</v>
      </c>
      <c r="I125">
        <f>J125-H125</f>
        <v>0</v>
      </c>
      <c r="J125">
        <f>F125*G125</f>
        <v>0</v>
      </c>
      <c r="K125">
        <v>1.9199999999999998E-2</v>
      </c>
      <c r="L125">
        <f>F125*K125</f>
        <v>0.50687999999999989</v>
      </c>
      <c r="M125" t="s">
        <v>48</v>
      </c>
      <c r="N125">
        <v>1</v>
      </c>
      <c r="O125">
        <f>IF(N125=5,I125,0)</f>
        <v>0</v>
      </c>
      <c r="Z125">
        <f>IF(AD125=0,J125,0)</f>
        <v>0</v>
      </c>
      <c r="AA125">
        <f>IF(AD125=15,J125,0)</f>
        <v>0</v>
      </c>
      <c r="AB125">
        <f>IF(AD125=21,J125,0)</f>
        <v>0</v>
      </c>
      <c r="AD125">
        <v>21</v>
      </c>
      <c r="AE125">
        <f>G125*AG125</f>
        <v>0</v>
      </c>
      <c r="AF125">
        <f>G125*(1-AG125)</f>
        <v>0</v>
      </c>
      <c r="AG125">
        <v>1</v>
      </c>
      <c r="AM125">
        <f>F125*AE125</f>
        <v>0</v>
      </c>
      <c r="AN125">
        <f>F125*AF125</f>
        <v>0</v>
      </c>
      <c r="AO125" t="s">
        <v>374</v>
      </c>
      <c r="AP125" t="s">
        <v>375</v>
      </c>
      <c r="AQ125" s="12" t="s">
        <v>50</v>
      </c>
    </row>
    <row r="126" spans="1:43" x14ac:dyDescent="0.2">
      <c r="D126" s="13" t="s">
        <v>391</v>
      </c>
      <c r="E126" s="13"/>
      <c r="F126" s="13">
        <v>26.4</v>
      </c>
    </row>
    <row r="127" spans="1:43" ht="12.75" customHeight="1" x14ac:dyDescent="0.2">
      <c r="C127" s="14" t="s">
        <v>51</v>
      </c>
      <c r="D127" s="58" t="s">
        <v>392</v>
      </c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1:43" x14ac:dyDescent="0.2">
      <c r="A128" s="2" t="s">
        <v>393</v>
      </c>
      <c r="C128" s="1" t="s">
        <v>394</v>
      </c>
      <c r="D128" t="s">
        <v>395</v>
      </c>
      <c r="E128" t="s">
        <v>76</v>
      </c>
      <c r="F128">
        <v>13</v>
      </c>
      <c r="G128">
        <v>0</v>
      </c>
      <c r="H128">
        <f t="shared" ref="H128:H133" si="72">F128*AE128</f>
        <v>0</v>
      </c>
      <c r="I128">
        <f t="shared" ref="I128:I133" si="73">J128-H128</f>
        <v>0</v>
      </c>
      <c r="J128">
        <f t="shared" ref="J128:J133" si="74">F128*G128</f>
        <v>0</v>
      </c>
      <c r="K128">
        <v>0</v>
      </c>
      <c r="L128">
        <f t="shared" ref="L128:L133" si="75">F128*K128</f>
        <v>0</v>
      </c>
      <c r="M128" t="s">
        <v>48</v>
      </c>
      <c r="N128">
        <v>1</v>
      </c>
      <c r="O128">
        <f t="shared" ref="O128:O133" si="76">IF(N128=5,I128,0)</f>
        <v>0</v>
      </c>
      <c r="Z128">
        <f t="shared" ref="Z128:Z133" si="77">IF(AD128=0,J128,0)</f>
        <v>0</v>
      </c>
      <c r="AA128">
        <f t="shared" ref="AA128:AA133" si="78">IF(AD128=15,J128,0)</f>
        <v>0</v>
      </c>
      <c r="AB128">
        <f t="shared" ref="AB128:AB133" si="79">IF(AD128=21,J128,0)</f>
        <v>0</v>
      </c>
      <c r="AD128">
        <v>21</v>
      </c>
      <c r="AE128">
        <f t="shared" ref="AE128:AE133" si="80">G128*AG128</f>
        <v>0</v>
      </c>
      <c r="AF128">
        <f t="shared" ref="AF128:AF133" si="81">G128*(1-AG128)</f>
        <v>0</v>
      </c>
      <c r="AG128">
        <v>0</v>
      </c>
      <c r="AM128">
        <f t="shared" ref="AM128:AM133" si="82">F128*AE128</f>
        <v>0</v>
      </c>
      <c r="AN128">
        <f t="shared" ref="AN128:AN133" si="83">F128*AF128</f>
        <v>0</v>
      </c>
      <c r="AO128" t="s">
        <v>374</v>
      </c>
      <c r="AP128" t="s">
        <v>375</v>
      </c>
      <c r="AQ128" s="12" t="s">
        <v>50</v>
      </c>
    </row>
    <row r="129" spans="1:43" x14ac:dyDescent="0.2">
      <c r="A129" s="2" t="s">
        <v>396</v>
      </c>
      <c r="C129" s="1" t="s">
        <v>397</v>
      </c>
      <c r="D129" t="s">
        <v>398</v>
      </c>
      <c r="E129" t="s">
        <v>101</v>
      </c>
      <c r="F129">
        <v>46</v>
      </c>
      <c r="G129">
        <v>0</v>
      </c>
      <c r="H129">
        <f t="shared" si="72"/>
        <v>0</v>
      </c>
      <c r="I129">
        <f t="shared" si="73"/>
        <v>0</v>
      </c>
      <c r="J129">
        <f t="shared" si="74"/>
        <v>0</v>
      </c>
      <c r="K129">
        <v>4.4999999999999999E-4</v>
      </c>
      <c r="L129">
        <f t="shared" si="75"/>
        <v>2.07E-2</v>
      </c>
      <c r="M129" t="s">
        <v>48</v>
      </c>
      <c r="N129">
        <v>1</v>
      </c>
      <c r="O129">
        <f t="shared" si="76"/>
        <v>0</v>
      </c>
      <c r="Z129">
        <f t="shared" si="77"/>
        <v>0</v>
      </c>
      <c r="AA129">
        <f t="shared" si="78"/>
        <v>0</v>
      </c>
      <c r="AB129">
        <f t="shared" si="79"/>
        <v>0</v>
      </c>
      <c r="AD129">
        <v>21</v>
      </c>
      <c r="AE129">
        <f t="shared" si="80"/>
        <v>0</v>
      </c>
      <c r="AF129">
        <f t="shared" si="81"/>
        <v>0</v>
      </c>
      <c r="AG129">
        <v>1</v>
      </c>
      <c r="AM129">
        <f t="shared" si="82"/>
        <v>0</v>
      </c>
      <c r="AN129">
        <f t="shared" si="83"/>
        <v>0</v>
      </c>
      <c r="AO129" t="s">
        <v>374</v>
      </c>
      <c r="AP129" t="s">
        <v>375</v>
      </c>
      <c r="AQ129" s="12" t="s">
        <v>50</v>
      </c>
    </row>
    <row r="130" spans="1:43" x14ac:dyDescent="0.2">
      <c r="A130" s="2" t="s">
        <v>399</v>
      </c>
      <c r="C130" s="1" t="s">
        <v>400</v>
      </c>
      <c r="D130" t="s">
        <v>401</v>
      </c>
      <c r="E130" t="s">
        <v>47</v>
      </c>
      <c r="F130">
        <v>6</v>
      </c>
      <c r="G130">
        <v>0</v>
      </c>
      <c r="H130">
        <f t="shared" si="72"/>
        <v>0</v>
      </c>
      <c r="I130">
        <f t="shared" si="73"/>
        <v>0</v>
      </c>
      <c r="J130">
        <f t="shared" si="74"/>
        <v>0</v>
      </c>
      <c r="K130">
        <v>0</v>
      </c>
      <c r="L130">
        <f t="shared" si="75"/>
        <v>0</v>
      </c>
      <c r="M130" t="s">
        <v>77</v>
      </c>
      <c r="N130">
        <v>1</v>
      </c>
      <c r="O130">
        <f t="shared" si="76"/>
        <v>0</v>
      </c>
      <c r="Z130">
        <f t="shared" si="77"/>
        <v>0</v>
      </c>
      <c r="AA130">
        <f t="shared" si="78"/>
        <v>0</v>
      </c>
      <c r="AB130">
        <f t="shared" si="79"/>
        <v>0</v>
      </c>
      <c r="AD130">
        <v>21</v>
      </c>
      <c r="AE130">
        <f t="shared" si="80"/>
        <v>0</v>
      </c>
      <c r="AF130">
        <f t="shared" si="81"/>
        <v>0</v>
      </c>
      <c r="AG130">
        <v>0</v>
      </c>
      <c r="AM130">
        <f t="shared" si="82"/>
        <v>0</v>
      </c>
      <c r="AN130">
        <f t="shared" si="83"/>
        <v>0</v>
      </c>
      <c r="AO130" t="s">
        <v>374</v>
      </c>
      <c r="AP130" t="s">
        <v>375</v>
      </c>
      <c r="AQ130" s="12" t="s">
        <v>50</v>
      </c>
    </row>
    <row r="131" spans="1:43" x14ac:dyDescent="0.2">
      <c r="A131" s="2" t="s">
        <v>402</v>
      </c>
      <c r="C131" s="1" t="s">
        <v>403</v>
      </c>
      <c r="D131" t="s">
        <v>404</v>
      </c>
      <c r="E131" t="s">
        <v>47</v>
      </c>
      <c r="F131">
        <v>24</v>
      </c>
      <c r="G131">
        <v>0</v>
      </c>
      <c r="H131">
        <f t="shared" si="72"/>
        <v>0</v>
      </c>
      <c r="I131">
        <f t="shared" si="73"/>
        <v>0</v>
      </c>
      <c r="J131">
        <f t="shared" si="74"/>
        <v>0</v>
      </c>
      <c r="K131">
        <v>0</v>
      </c>
      <c r="L131">
        <f t="shared" si="75"/>
        <v>0</v>
      </c>
      <c r="M131" t="s">
        <v>77</v>
      </c>
      <c r="N131">
        <v>1</v>
      </c>
      <c r="O131">
        <f t="shared" si="76"/>
        <v>0</v>
      </c>
      <c r="Z131">
        <f t="shared" si="77"/>
        <v>0</v>
      </c>
      <c r="AA131">
        <f t="shared" si="78"/>
        <v>0</v>
      </c>
      <c r="AB131">
        <f t="shared" si="79"/>
        <v>0</v>
      </c>
      <c r="AD131">
        <v>21</v>
      </c>
      <c r="AE131">
        <f t="shared" si="80"/>
        <v>0</v>
      </c>
      <c r="AF131">
        <f t="shared" si="81"/>
        <v>0</v>
      </c>
      <c r="AG131">
        <v>0</v>
      </c>
      <c r="AM131">
        <f t="shared" si="82"/>
        <v>0</v>
      </c>
      <c r="AN131">
        <f t="shared" si="83"/>
        <v>0</v>
      </c>
      <c r="AO131" t="s">
        <v>374</v>
      </c>
      <c r="AP131" t="s">
        <v>375</v>
      </c>
      <c r="AQ131" s="12" t="s">
        <v>50</v>
      </c>
    </row>
    <row r="132" spans="1:43" x14ac:dyDescent="0.2">
      <c r="A132" s="2" t="s">
        <v>405</v>
      </c>
      <c r="C132" s="1" t="s">
        <v>406</v>
      </c>
      <c r="D132" t="s">
        <v>407</v>
      </c>
      <c r="E132" t="s">
        <v>408</v>
      </c>
      <c r="F132">
        <v>80</v>
      </c>
      <c r="G132">
        <v>0</v>
      </c>
      <c r="H132">
        <f t="shared" si="72"/>
        <v>0</v>
      </c>
      <c r="I132">
        <f t="shared" si="73"/>
        <v>0</v>
      </c>
      <c r="J132">
        <f t="shared" si="74"/>
        <v>0</v>
      </c>
      <c r="K132">
        <v>1E-3</v>
      </c>
      <c r="L132">
        <f t="shared" si="75"/>
        <v>0.08</v>
      </c>
      <c r="M132" t="s">
        <v>77</v>
      </c>
      <c r="N132">
        <v>1</v>
      </c>
      <c r="O132">
        <f t="shared" si="76"/>
        <v>0</v>
      </c>
      <c r="Z132">
        <f t="shared" si="77"/>
        <v>0</v>
      </c>
      <c r="AA132">
        <f t="shared" si="78"/>
        <v>0</v>
      </c>
      <c r="AB132">
        <f t="shared" si="79"/>
        <v>0</v>
      </c>
      <c r="AD132">
        <v>21</v>
      </c>
      <c r="AE132">
        <f t="shared" si="80"/>
        <v>0</v>
      </c>
      <c r="AF132">
        <f t="shared" si="81"/>
        <v>0</v>
      </c>
      <c r="AG132">
        <v>1</v>
      </c>
      <c r="AM132">
        <f t="shared" si="82"/>
        <v>0</v>
      </c>
      <c r="AN132">
        <f t="shared" si="83"/>
        <v>0</v>
      </c>
      <c r="AO132" t="s">
        <v>374</v>
      </c>
      <c r="AP132" t="s">
        <v>375</v>
      </c>
      <c r="AQ132" s="12" t="s">
        <v>50</v>
      </c>
    </row>
    <row r="133" spans="1:43" x14ac:dyDescent="0.2">
      <c r="A133" s="2" t="s">
        <v>409</v>
      </c>
      <c r="C133" s="1" t="s">
        <v>410</v>
      </c>
      <c r="D133" t="s">
        <v>411</v>
      </c>
      <c r="E133" t="s">
        <v>76</v>
      </c>
      <c r="F133">
        <v>50</v>
      </c>
      <c r="G133">
        <v>0</v>
      </c>
      <c r="H133">
        <f t="shared" si="72"/>
        <v>0</v>
      </c>
      <c r="I133">
        <f t="shared" si="73"/>
        <v>0</v>
      </c>
      <c r="J133">
        <f t="shared" si="74"/>
        <v>0</v>
      </c>
      <c r="K133">
        <v>0</v>
      </c>
      <c r="L133">
        <f t="shared" si="75"/>
        <v>0</v>
      </c>
      <c r="M133" t="s">
        <v>77</v>
      </c>
      <c r="N133">
        <v>1</v>
      </c>
      <c r="O133">
        <f t="shared" si="76"/>
        <v>0</v>
      </c>
      <c r="Z133">
        <f t="shared" si="77"/>
        <v>0</v>
      </c>
      <c r="AA133">
        <f t="shared" si="78"/>
        <v>0</v>
      </c>
      <c r="AB133">
        <f t="shared" si="79"/>
        <v>0</v>
      </c>
      <c r="AD133">
        <v>21</v>
      </c>
      <c r="AE133">
        <f t="shared" si="80"/>
        <v>0</v>
      </c>
      <c r="AF133">
        <f t="shared" si="81"/>
        <v>0</v>
      </c>
      <c r="AG133">
        <v>0</v>
      </c>
      <c r="AM133">
        <f t="shared" si="82"/>
        <v>0</v>
      </c>
      <c r="AN133">
        <f t="shared" si="83"/>
        <v>0</v>
      </c>
      <c r="AO133" t="s">
        <v>374</v>
      </c>
      <c r="AP133" t="s">
        <v>375</v>
      </c>
      <c r="AQ133" s="12" t="s">
        <v>50</v>
      </c>
    </row>
    <row r="134" spans="1:43" ht="12.75" customHeight="1" x14ac:dyDescent="0.2">
      <c r="C134" s="14" t="s">
        <v>51</v>
      </c>
      <c r="D134" s="58" t="s">
        <v>412</v>
      </c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1:43" x14ac:dyDescent="0.2">
      <c r="A135" s="2" t="s">
        <v>413</v>
      </c>
      <c r="C135" s="1" t="s">
        <v>414</v>
      </c>
      <c r="D135" t="s">
        <v>415</v>
      </c>
      <c r="E135" t="s">
        <v>76</v>
      </c>
      <c r="F135">
        <v>40</v>
      </c>
      <c r="G135">
        <v>0</v>
      </c>
      <c r="H135">
        <f>F135*AE135</f>
        <v>0</v>
      </c>
      <c r="I135">
        <f>J135-H135</f>
        <v>0</v>
      </c>
      <c r="J135">
        <f>F135*G135</f>
        <v>0</v>
      </c>
      <c r="K135">
        <v>0</v>
      </c>
      <c r="L135">
        <f>F135*K135</f>
        <v>0</v>
      </c>
      <c r="M135" t="s">
        <v>77</v>
      </c>
      <c r="N135">
        <v>1</v>
      </c>
      <c r="O135">
        <f>IF(N135=5,I135,0)</f>
        <v>0</v>
      </c>
      <c r="Z135">
        <f>IF(AD135=0,J135,0)</f>
        <v>0</v>
      </c>
      <c r="AA135">
        <f>IF(AD135=15,J135,0)</f>
        <v>0</v>
      </c>
      <c r="AB135">
        <f>IF(AD135=21,J135,0)</f>
        <v>0</v>
      </c>
      <c r="AD135">
        <v>21</v>
      </c>
      <c r="AE135">
        <f>G135*AG135</f>
        <v>0</v>
      </c>
      <c r="AF135">
        <f>G135*(1-AG135)</f>
        <v>0</v>
      </c>
      <c r="AG135">
        <v>0.55607043558850788</v>
      </c>
      <c r="AM135">
        <f>F135*AE135</f>
        <v>0</v>
      </c>
      <c r="AN135">
        <f>F135*AF135</f>
        <v>0</v>
      </c>
      <c r="AO135" t="s">
        <v>374</v>
      </c>
      <c r="AP135" t="s">
        <v>375</v>
      </c>
      <c r="AQ135" s="12" t="s">
        <v>50</v>
      </c>
    </row>
    <row r="136" spans="1:43" x14ac:dyDescent="0.2">
      <c r="A136" s="2" t="s">
        <v>416</v>
      </c>
      <c r="C136" s="1" t="s">
        <v>417</v>
      </c>
      <c r="D136" t="s">
        <v>418</v>
      </c>
      <c r="E136" t="s">
        <v>101</v>
      </c>
      <c r="F136">
        <v>10</v>
      </c>
      <c r="G136">
        <v>0</v>
      </c>
      <c r="H136">
        <f>F136*AE136</f>
        <v>0</v>
      </c>
      <c r="I136">
        <f>J136-H136</f>
        <v>0</v>
      </c>
      <c r="J136">
        <f>F136*G136</f>
        <v>0</v>
      </c>
      <c r="K136">
        <v>1.58E-3</v>
      </c>
      <c r="L136">
        <f>F136*K136</f>
        <v>1.5800000000000002E-2</v>
      </c>
      <c r="M136" t="s">
        <v>77</v>
      </c>
      <c r="N136">
        <v>1</v>
      </c>
      <c r="O136">
        <f>IF(N136=5,I136,0)</f>
        <v>0</v>
      </c>
      <c r="Z136">
        <f>IF(AD136=0,J136,0)</f>
        <v>0</v>
      </c>
      <c r="AA136">
        <f>IF(AD136=15,J136,0)</f>
        <v>0</v>
      </c>
      <c r="AB136">
        <f>IF(AD136=21,J136,0)</f>
        <v>0</v>
      </c>
      <c r="AD136">
        <v>21</v>
      </c>
      <c r="AE136">
        <f>G136*AG136</f>
        <v>0</v>
      </c>
      <c r="AF136">
        <f>G136*(1-AG136)</f>
        <v>0</v>
      </c>
      <c r="AG136">
        <v>0.19407558733401431</v>
      </c>
      <c r="AM136">
        <f>F136*AE136</f>
        <v>0</v>
      </c>
      <c r="AN136">
        <f>F136*AF136</f>
        <v>0</v>
      </c>
      <c r="AO136" t="s">
        <v>374</v>
      </c>
      <c r="AP136" t="s">
        <v>375</v>
      </c>
      <c r="AQ136" s="12" t="s">
        <v>50</v>
      </c>
    </row>
    <row r="137" spans="1:43" ht="12.75" customHeight="1" x14ac:dyDescent="0.2">
      <c r="C137" s="14" t="s">
        <v>51</v>
      </c>
      <c r="D137" s="58" t="s">
        <v>419</v>
      </c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1:43" x14ac:dyDescent="0.2">
      <c r="A138" s="2" t="s">
        <v>420</v>
      </c>
      <c r="C138" s="1" t="s">
        <v>421</v>
      </c>
      <c r="D138" t="s">
        <v>422</v>
      </c>
      <c r="E138" t="s">
        <v>47</v>
      </c>
      <c r="F138">
        <v>1</v>
      </c>
      <c r="G138">
        <v>0</v>
      </c>
      <c r="H138">
        <f>F138*AE138</f>
        <v>0</v>
      </c>
      <c r="I138">
        <f>J138-H138</f>
        <v>0</v>
      </c>
      <c r="J138">
        <f>F138*G138</f>
        <v>0</v>
      </c>
      <c r="K138">
        <v>1.8499999999999999E-2</v>
      </c>
      <c r="L138">
        <f>F138*K138</f>
        <v>1.8499999999999999E-2</v>
      </c>
      <c r="M138" t="s">
        <v>77</v>
      </c>
      <c r="N138">
        <v>1</v>
      </c>
      <c r="O138">
        <f>IF(N138=5,I138,0)</f>
        <v>0</v>
      </c>
      <c r="Z138">
        <f>IF(AD138=0,J138,0)</f>
        <v>0</v>
      </c>
      <c r="AA138">
        <f>IF(AD138=15,J138,0)</f>
        <v>0</v>
      </c>
      <c r="AB138">
        <f>IF(AD138=21,J138,0)</f>
        <v>0</v>
      </c>
      <c r="AD138">
        <v>21</v>
      </c>
      <c r="AE138">
        <f>G138*AG138</f>
        <v>0</v>
      </c>
      <c r="AF138">
        <f>G138*(1-AG138)</f>
        <v>0</v>
      </c>
      <c r="AG138">
        <v>1</v>
      </c>
      <c r="AM138">
        <f>F138*AE138</f>
        <v>0</v>
      </c>
      <c r="AN138">
        <f>F138*AF138</f>
        <v>0</v>
      </c>
      <c r="AO138" t="s">
        <v>374</v>
      </c>
      <c r="AP138" t="s">
        <v>375</v>
      </c>
      <c r="AQ138" s="12" t="s">
        <v>50</v>
      </c>
    </row>
    <row r="139" spans="1:43" x14ac:dyDescent="0.2">
      <c r="A139" s="2" t="s">
        <v>423</v>
      </c>
      <c r="C139" s="1" t="s">
        <v>424</v>
      </c>
      <c r="D139" t="s">
        <v>425</v>
      </c>
      <c r="E139" t="s">
        <v>110</v>
      </c>
      <c r="F139">
        <v>0.74963999999999997</v>
      </c>
      <c r="G139">
        <v>0</v>
      </c>
      <c r="H139">
        <f>F139*AE139</f>
        <v>0</v>
      </c>
      <c r="I139">
        <f>J139-H139</f>
        <v>0</v>
      </c>
      <c r="J139">
        <f>F139*G139</f>
        <v>0</v>
      </c>
      <c r="K139">
        <v>0</v>
      </c>
      <c r="L139">
        <f>F139*K139</f>
        <v>0</v>
      </c>
      <c r="M139" t="s">
        <v>77</v>
      </c>
      <c r="N139">
        <v>5</v>
      </c>
      <c r="O139">
        <f>IF(N139=5,I139,0)</f>
        <v>0</v>
      </c>
      <c r="Z139">
        <f>IF(AD139=0,J139,0)</f>
        <v>0</v>
      </c>
      <c r="AA139">
        <f>IF(AD139=15,J139,0)</f>
        <v>0</v>
      </c>
      <c r="AB139">
        <f>IF(AD139=21,J139,0)</f>
        <v>0</v>
      </c>
      <c r="AD139">
        <v>21</v>
      </c>
      <c r="AE139">
        <f>G139*AG139</f>
        <v>0</v>
      </c>
      <c r="AF139">
        <f>G139*(1-AG139)</f>
        <v>0</v>
      </c>
      <c r="AG139">
        <v>0</v>
      </c>
      <c r="AM139">
        <f>F139*AE139</f>
        <v>0</v>
      </c>
      <c r="AN139">
        <f>F139*AF139</f>
        <v>0</v>
      </c>
      <c r="AO139" t="s">
        <v>374</v>
      </c>
      <c r="AP139" t="s">
        <v>375</v>
      </c>
      <c r="AQ139" s="12" t="s">
        <v>50</v>
      </c>
    </row>
    <row r="140" spans="1:43" x14ac:dyDescent="0.2">
      <c r="A140" s="15"/>
      <c r="B140" s="16"/>
      <c r="C140" s="16" t="s">
        <v>426</v>
      </c>
      <c r="D140" s="12" t="s">
        <v>427</v>
      </c>
      <c r="E140" s="12"/>
      <c r="F140" s="12"/>
      <c r="G140" s="12"/>
      <c r="H140" s="12">
        <f>SUM(H141:H156)</f>
        <v>0</v>
      </c>
      <c r="I140" s="12">
        <f>SUM(I141:I156)</f>
        <v>0</v>
      </c>
      <c r="J140" s="12">
        <f>H140+I140</f>
        <v>0</v>
      </c>
      <c r="K140" s="12"/>
      <c r="L140" s="12">
        <f>SUM(L141:L156)</f>
        <v>2.2072799999999995</v>
      </c>
      <c r="M140" s="12"/>
      <c r="P140" s="12">
        <f>IF(Q140="PR",J140,SUM(O141:O156))</f>
        <v>0</v>
      </c>
      <c r="Q140" s="12" t="s">
        <v>86</v>
      </c>
      <c r="R140" s="12">
        <f>IF(Q140="HS",H140,0)</f>
        <v>0</v>
      </c>
      <c r="S140" s="12">
        <f>IF(Q140="HS",I140-P140,0)</f>
        <v>0</v>
      </c>
      <c r="T140" s="12">
        <f>IF(Q140="PS",H140,0)</f>
        <v>0</v>
      </c>
      <c r="U140" s="12">
        <f>IF(Q140="PS",I140-P140,0)</f>
        <v>0</v>
      </c>
      <c r="V140" s="12">
        <f>IF(Q140="MP",H140,0)</f>
        <v>0</v>
      </c>
      <c r="W140" s="12">
        <f>IF(Q140="MP",I140-P140,0)</f>
        <v>0</v>
      </c>
      <c r="X140" s="12">
        <f>IF(Q140="OM",H140,0)</f>
        <v>0</v>
      </c>
      <c r="Y140" s="12">
        <v>781</v>
      </c>
      <c r="AI140">
        <f>SUM(Z141:Z156)</f>
        <v>0</v>
      </c>
      <c r="AJ140">
        <f>SUM(AA141:AA156)</f>
        <v>0</v>
      </c>
      <c r="AK140">
        <f>SUM(AB141:AB156)</f>
        <v>0</v>
      </c>
    </row>
    <row r="141" spans="1:43" x14ac:dyDescent="0.2">
      <c r="A141" s="2" t="s">
        <v>428</v>
      </c>
      <c r="C141" s="1" t="s">
        <v>429</v>
      </c>
      <c r="D141" t="s">
        <v>430</v>
      </c>
      <c r="E141" t="s">
        <v>47</v>
      </c>
      <c r="F141">
        <v>80</v>
      </c>
      <c r="G141">
        <v>0</v>
      </c>
      <c r="H141">
        <f>F141*AE141</f>
        <v>0</v>
      </c>
      <c r="I141">
        <f>J141-H141</f>
        <v>0</v>
      </c>
      <c r="J141">
        <f>F141*G141</f>
        <v>0</v>
      </c>
      <c r="K141">
        <v>3.81E-3</v>
      </c>
      <c r="L141">
        <f>F141*K141</f>
        <v>0.30480000000000002</v>
      </c>
      <c r="M141" t="s">
        <v>48</v>
      </c>
      <c r="N141">
        <v>1</v>
      </c>
      <c r="O141">
        <f>IF(N141=5,I141,0)</f>
        <v>0</v>
      </c>
      <c r="Z141">
        <f>IF(AD141=0,J141,0)</f>
        <v>0</v>
      </c>
      <c r="AA141">
        <f>IF(AD141=15,J141,0)</f>
        <v>0</v>
      </c>
      <c r="AB141">
        <f>IF(AD141=21,J141,0)</f>
        <v>0</v>
      </c>
      <c r="AD141">
        <v>21</v>
      </c>
      <c r="AE141">
        <f>G141*AG141</f>
        <v>0</v>
      </c>
      <c r="AF141">
        <f>G141*(1-AG141)</f>
        <v>0</v>
      </c>
      <c r="AG141">
        <v>0.25836983619487602</v>
      </c>
      <c r="AM141">
        <f>F141*AE141</f>
        <v>0</v>
      </c>
      <c r="AN141">
        <f>F141*AF141</f>
        <v>0</v>
      </c>
      <c r="AO141" t="s">
        <v>431</v>
      </c>
      <c r="AP141" t="s">
        <v>432</v>
      </c>
      <c r="AQ141" s="12" t="s">
        <v>50</v>
      </c>
    </row>
    <row r="142" spans="1:43" ht="12.75" customHeight="1" x14ac:dyDescent="0.2">
      <c r="C142" s="14" t="s">
        <v>51</v>
      </c>
      <c r="D142" s="58" t="s">
        <v>433</v>
      </c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1:43" x14ac:dyDescent="0.2">
      <c r="A143" s="2" t="s">
        <v>434</v>
      </c>
      <c r="C143" s="1" t="s">
        <v>421</v>
      </c>
      <c r="D143" t="s">
        <v>435</v>
      </c>
      <c r="E143" t="s">
        <v>47</v>
      </c>
      <c r="F143">
        <v>88</v>
      </c>
      <c r="G143">
        <v>0</v>
      </c>
      <c r="H143">
        <f>F143*AE143</f>
        <v>0</v>
      </c>
      <c r="I143">
        <f>J143-H143</f>
        <v>0</v>
      </c>
      <c r="J143">
        <f>F143*G143</f>
        <v>0</v>
      </c>
      <c r="K143">
        <v>1.8499999999999999E-2</v>
      </c>
      <c r="L143">
        <f>F143*K143</f>
        <v>1.6279999999999999</v>
      </c>
      <c r="M143" t="s">
        <v>48</v>
      </c>
      <c r="N143">
        <v>1</v>
      </c>
      <c r="O143">
        <f>IF(N143=5,I143,0)</f>
        <v>0</v>
      </c>
      <c r="Z143">
        <f>IF(AD143=0,J143,0)</f>
        <v>0</v>
      </c>
      <c r="AA143">
        <f>IF(AD143=15,J143,0)</f>
        <v>0</v>
      </c>
      <c r="AB143">
        <f>IF(AD143=21,J143,0)</f>
        <v>0</v>
      </c>
      <c r="AD143">
        <v>21</v>
      </c>
      <c r="AE143">
        <f>G143*AG143</f>
        <v>0</v>
      </c>
      <c r="AF143">
        <f>G143*(1-AG143)</f>
        <v>0</v>
      </c>
      <c r="AG143">
        <v>1</v>
      </c>
      <c r="AM143">
        <f>F143*AE143</f>
        <v>0</v>
      </c>
      <c r="AN143">
        <f>F143*AF143</f>
        <v>0</v>
      </c>
      <c r="AO143" t="s">
        <v>431</v>
      </c>
      <c r="AP143" t="s">
        <v>432</v>
      </c>
      <c r="AQ143" s="12" t="s">
        <v>50</v>
      </c>
    </row>
    <row r="144" spans="1:43" x14ac:dyDescent="0.2">
      <c r="D144" s="13" t="s">
        <v>436</v>
      </c>
      <c r="E144" s="13"/>
      <c r="F144" s="13">
        <v>88</v>
      </c>
    </row>
    <row r="145" spans="1:43" x14ac:dyDescent="0.2">
      <c r="A145" s="2" t="s">
        <v>437</v>
      </c>
      <c r="C145" s="1" t="s">
        <v>438</v>
      </c>
      <c r="D145" t="s">
        <v>439</v>
      </c>
      <c r="E145" t="s">
        <v>47</v>
      </c>
      <c r="F145">
        <v>80</v>
      </c>
      <c r="G145">
        <v>0</v>
      </c>
      <c r="H145">
        <f>F145*AE145</f>
        <v>0</v>
      </c>
      <c r="I145">
        <f>J145-H145</f>
        <v>0</v>
      </c>
      <c r="J145">
        <f>F145*G145</f>
        <v>0</v>
      </c>
      <c r="K145">
        <v>2.1000000000000001E-4</v>
      </c>
      <c r="L145">
        <f>F145*K145</f>
        <v>1.6800000000000002E-2</v>
      </c>
      <c r="M145" t="s">
        <v>77</v>
      </c>
      <c r="N145">
        <v>1</v>
      </c>
      <c r="O145">
        <f>IF(N145=5,I145,0)</f>
        <v>0</v>
      </c>
      <c r="Z145">
        <f>IF(AD145=0,J145,0)</f>
        <v>0</v>
      </c>
      <c r="AA145">
        <f>IF(AD145=15,J145,0)</f>
        <v>0</v>
      </c>
      <c r="AB145">
        <f>IF(AD145=21,J145,0)</f>
        <v>0</v>
      </c>
      <c r="AD145">
        <v>21</v>
      </c>
      <c r="AE145">
        <f>G145*AG145</f>
        <v>0</v>
      </c>
      <c r="AF145">
        <f>G145*(1-AG145)</f>
        <v>0</v>
      </c>
      <c r="AG145">
        <v>0.47736549165120601</v>
      </c>
      <c r="AM145">
        <f>F145*AE145</f>
        <v>0</v>
      </c>
      <c r="AN145">
        <f>F145*AF145</f>
        <v>0</v>
      </c>
      <c r="AO145" t="s">
        <v>431</v>
      </c>
      <c r="AP145" t="s">
        <v>432</v>
      </c>
      <c r="AQ145" s="12" t="s">
        <v>50</v>
      </c>
    </row>
    <row r="146" spans="1:43" x14ac:dyDescent="0.2">
      <c r="A146" s="2" t="s">
        <v>440</v>
      </c>
      <c r="C146" s="1" t="s">
        <v>441</v>
      </c>
      <c r="D146" t="s">
        <v>442</v>
      </c>
      <c r="E146" t="s">
        <v>47</v>
      </c>
      <c r="F146">
        <v>81.95</v>
      </c>
      <c r="G146">
        <v>0</v>
      </c>
      <c r="H146">
        <f>F146*AE146</f>
        <v>0</v>
      </c>
      <c r="I146">
        <f>J146-H146</f>
        <v>0</v>
      </c>
      <c r="J146">
        <f>F146*G146</f>
        <v>0</v>
      </c>
      <c r="K146">
        <v>0</v>
      </c>
      <c r="L146">
        <f>F146*K146</f>
        <v>0</v>
      </c>
      <c r="M146" t="s">
        <v>77</v>
      </c>
      <c r="N146">
        <v>1</v>
      </c>
      <c r="O146">
        <f>IF(N146=5,I146,0)</f>
        <v>0</v>
      </c>
      <c r="Z146">
        <f>IF(AD146=0,J146,0)</f>
        <v>0</v>
      </c>
      <c r="AA146">
        <f>IF(AD146=15,J146,0)</f>
        <v>0</v>
      </c>
      <c r="AB146">
        <f>IF(AD146=21,J146,0)</f>
        <v>0</v>
      </c>
      <c r="AD146">
        <v>21</v>
      </c>
      <c r="AE146">
        <f>G146*AG146</f>
        <v>0</v>
      </c>
      <c r="AF146">
        <f>G146*(1-AG146)</f>
        <v>0</v>
      </c>
      <c r="AG146">
        <v>0</v>
      </c>
      <c r="AM146">
        <f>F146*AE146</f>
        <v>0</v>
      </c>
      <c r="AN146">
        <f>F146*AF146</f>
        <v>0</v>
      </c>
      <c r="AO146" t="s">
        <v>431</v>
      </c>
      <c r="AP146" t="s">
        <v>432</v>
      </c>
      <c r="AQ146" s="12" t="s">
        <v>50</v>
      </c>
    </row>
    <row r="147" spans="1:43" x14ac:dyDescent="0.2">
      <c r="A147" s="2" t="s">
        <v>443</v>
      </c>
      <c r="C147" s="1" t="s">
        <v>406</v>
      </c>
      <c r="D147" t="s">
        <v>407</v>
      </c>
      <c r="E147" t="s">
        <v>408</v>
      </c>
      <c r="F147">
        <v>245.85</v>
      </c>
      <c r="G147">
        <v>0</v>
      </c>
      <c r="H147">
        <f>F147*AE147</f>
        <v>0</v>
      </c>
      <c r="I147">
        <f>J147-H147</f>
        <v>0</v>
      </c>
      <c r="J147">
        <f>F147*G147</f>
        <v>0</v>
      </c>
      <c r="K147">
        <v>1E-3</v>
      </c>
      <c r="L147">
        <f>F147*K147</f>
        <v>0.24585000000000001</v>
      </c>
      <c r="M147" t="s">
        <v>77</v>
      </c>
      <c r="N147">
        <v>1</v>
      </c>
      <c r="O147">
        <f>IF(N147=5,I147,0)</f>
        <v>0</v>
      </c>
      <c r="Z147">
        <f>IF(AD147=0,J147,0)</f>
        <v>0</v>
      </c>
      <c r="AA147">
        <f>IF(AD147=15,J147,0)</f>
        <v>0</v>
      </c>
      <c r="AB147">
        <f>IF(AD147=21,J147,0)</f>
        <v>0</v>
      </c>
      <c r="AD147">
        <v>21</v>
      </c>
      <c r="AE147">
        <f>G147*AG147</f>
        <v>0</v>
      </c>
      <c r="AF147">
        <f>G147*(1-AG147)</f>
        <v>0</v>
      </c>
      <c r="AG147">
        <v>1</v>
      </c>
      <c r="AM147">
        <f>F147*AE147</f>
        <v>0</v>
      </c>
      <c r="AN147">
        <f>F147*AF147</f>
        <v>0</v>
      </c>
      <c r="AO147" t="s">
        <v>431</v>
      </c>
      <c r="AP147" t="s">
        <v>432</v>
      </c>
      <c r="AQ147" s="12" t="s">
        <v>50</v>
      </c>
    </row>
    <row r="148" spans="1:43" x14ac:dyDescent="0.2">
      <c r="D148" s="13"/>
      <c r="E148" s="13"/>
      <c r="F148" s="13">
        <v>245.85</v>
      </c>
    </row>
    <row r="149" spans="1:43" x14ac:dyDescent="0.2">
      <c r="A149" s="2" t="s">
        <v>444</v>
      </c>
      <c r="C149" s="1" t="s">
        <v>445</v>
      </c>
      <c r="D149" t="s">
        <v>446</v>
      </c>
      <c r="E149" t="s">
        <v>76</v>
      </c>
      <c r="F149">
        <v>3.5</v>
      </c>
      <c r="G149">
        <v>0</v>
      </c>
      <c r="H149">
        <f>F149*AE149</f>
        <v>0</v>
      </c>
      <c r="I149">
        <f>J149-H149</f>
        <v>0</v>
      </c>
      <c r="J149">
        <f>F149*G149</f>
        <v>0</v>
      </c>
      <c r="K149">
        <v>0</v>
      </c>
      <c r="L149">
        <f>F149*K149</f>
        <v>0</v>
      </c>
      <c r="M149" t="s">
        <v>77</v>
      </c>
      <c r="N149">
        <v>1</v>
      </c>
      <c r="O149">
        <f>IF(N149=5,I149,0)</f>
        <v>0</v>
      </c>
      <c r="Z149">
        <f>IF(AD149=0,J149,0)</f>
        <v>0</v>
      </c>
      <c r="AA149">
        <f>IF(AD149=15,J149,0)</f>
        <v>0</v>
      </c>
      <c r="AB149">
        <f>IF(AD149=21,J149,0)</f>
        <v>0</v>
      </c>
      <c r="AD149">
        <v>21</v>
      </c>
      <c r="AE149">
        <f>G149*AG149</f>
        <v>0</v>
      </c>
      <c r="AF149">
        <f>G149*(1-AG149)</f>
        <v>0</v>
      </c>
      <c r="AG149">
        <v>0.82045504641081524</v>
      </c>
      <c r="AM149">
        <f>F149*AE149</f>
        <v>0</v>
      </c>
      <c r="AN149">
        <f>F149*AF149</f>
        <v>0</v>
      </c>
      <c r="AO149" t="s">
        <v>431</v>
      </c>
      <c r="AP149" t="s">
        <v>432</v>
      </c>
      <c r="AQ149" s="12" t="s">
        <v>50</v>
      </c>
    </row>
    <row r="150" spans="1:43" ht="12.75" customHeight="1" x14ac:dyDescent="0.2">
      <c r="C150" s="14" t="s">
        <v>51</v>
      </c>
      <c r="D150" s="58" t="s">
        <v>447</v>
      </c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1:43" x14ac:dyDescent="0.2">
      <c r="A151" s="2" t="s">
        <v>448</v>
      </c>
      <c r="C151" s="1" t="s">
        <v>449</v>
      </c>
      <c r="D151" t="s">
        <v>450</v>
      </c>
      <c r="E151" t="s">
        <v>47</v>
      </c>
      <c r="F151">
        <v>80</v>
      </c>
      <c r="G151">
        <v>0</v>
      </c>
      <c r="H151">
        <f>F151*AE151</f>
        <v>0</v>
      </c>
      <c r="I151">
        <f>J151-H151</f>
        <v>0</v>
      </c>
      <c r="J151">
        <f>F151*G151</f>
        <v>0</v>
      </c>
      <c r="K151">
        <v>0</v>
      </c>
      <c r="L151">
        <f>F151*K151</f>
        <v>0</v>
      </c>
      <c r="M151" t="s">
        <v>77</v>
      </c>
      <c r="N151">
        <v>1</v>
      </c>
      <c r="O151">
        <f>IF(N151=5,I151,0)</f>
        <v>0</v>
      </c>
      <c r="Z151">
        <f>IF(AD151=0,J151,0)</f>
        <v>0</v>
      </c>
      <c r="AA151">
        <f>IF(AD151=15,J151,0)</f>
        <v>0</v>
      </c>
      <c r="AB151">
        <f>IF(AD151=21,J151,0)</f>
        <v>0</v>
      </c>
      <c r="AD151">
        <v>21</v>
      </c>
      <c r="AE151">
        <f>G151*AG151</f>
        <v>0</v>
      </c>
      <c r="AF151">
        <f>G151*(1-AG151)</f>
        <v>0</v>
      </c>
      <c r="AG151">
        <v>0</v>
      </c>
      <c r="AM151">
        <f>F151*AE151</f>
        <v>0</v>
      </c>
      <c r="AN151">
        <f>F151*AF151</f>
        <v>0</v>
      </c>
      <c r="AO151" t="s">
        <v>431</v>
      </c>
      <c r="AP151" t="s">
        <v>432</v>
      </c>
      <c r="AQ151" s="12" t="s">
        <v>50</v>
      </c>
    </row>
    <row r="152" spans="1:43" x14ac:dyDescent="0.2">
      <c r="A152" s="2" t="s">
        <v>451</v>
      </c>
      <c r="C152" s="1" t="s">
        <v>452</v>
      </c>
      <c r="D152" t="s">
        <v>453</v>
      </c>
      <c r="E152" t="s">
        <v>76</v>
      </c>
      <c r="F152">
        <v>91</v>
      </c>
      <c r="G152">
        <v>0</v>
      </c>
      <c r="H152">
        <f>F152*AE152</f>
        <v>0</v>
      </c>
      <c r="I152">
        <f>J152-H152</f>
        <v>0</v>
      </c>
      <c r="J152">
        <f>F152*G152</f>
        <v>0</v>
      </c>
      <c r="K152">
        <v>1.2999999999999999E-4</v>
      </c>
      <c r="L152">
        <f>F152*K152</f>
        <v>1.1829999999999999E-2</v>
      </c>
      <c r="M152" t="s">
        <v>77</v>
      </c>
      <c r="N152">
        <v>1</v>
      </c>
      <c r="O152">
        <f>IF(N152=5,I152,0)</f>
        <v>0</v>
      </c>
      <c r="Z152">
        <f>IF(AD152=0,J152,0)</f>
        <v>0</v>
      </c>
      <c r="AA152">
        <f>IF(AD152=15,J152,0)</f>
        <v>0</v>
      </c>
      <c r="AB152">
        <f>IF(AD152=21,J152,0)</f>
        <v>0</v>
      </c>
      <c r="AD152">
        <v>21</v>
      </c>
      <c r="AE152">
        <f>G152*AG152</f>
        <v>0</v>
      </c>
      <c r="AF152">
        <f>G152*(1-AG152)</f>
        <v>0</v>
      </c>
      <c r="AG152">
        <v>0.66025125628140691</v>
      </c>
      <c r="AM152">
        <f>F152*AE152</f>
        <v>0</v>
      </c>
      <c r="AN152">
        <f>F152*AF152</f>
        <v>0</v>
      </c>
      <c r="AO152" t="s">
        <v>431</v>
      </c>
      <c r="AP152" t="s">
        <v>432</v>
      </c>
      <c r="AQ152" s="12" t="s">
        <v>50</v>
      </c>
    </row>
    <row r="153" spans="1:43" x14ac:dyDescent="0.2">
      <c r="A153" s="2" t="s">
        <v>454</v>
      </c>
      <c r="C153" s="1" t="s">
        <v>455</v>
      </c>
      <c r="D153" t="s">
        <v>456</v>
      </c>
      <c r="E153" t="s">
        <v>76</v>
      </c>
      <c r="F153">
        <v>35</v>
      </c>
      <c r="G153">
        <v>0</v>
      </c>
      <c r="H153">
        <f>F153*AE153</f>
        <v>0</v>
      </c>
      <c r="I153">
        <f>J153-H153</f>
        <v>0</v>
      </c>
      <c r="J153">
        <f>F153*G153</f>
        <v>0</v>
      </c>
      <c r="K153">
        <v>0</v>
      </c>
      <c r="L153">
        <f>F153*K153</f>
        <v>0</v>
      </c>
      <c r="M153" t="s">
        <v>77</v>
      </c>
      <c r="N153">
        <v>1</v>
      </c>
      <c r="O153">
        <f>IF(N153=5,I153,0)</f>
        <v>0</v>
      </c>
      <c r="Z153">
        <f>IF(AD153=0,J153,0)</f>
        <v>0</v>
      </c>
      <c r="AA153">
        <f>IF(AD153=15,J153,0)</f>
        <v>0</v>
      </c>
      <c r="AB153">
        <f>IF(AD153=21,J153,0)</f>
        <v>0</v>
      </c>
      <c r="AD153">
        <v>21</v>
      </c>
      <c r="AE153">
        <f>G153*AG153</f>
        <v>0</v>
      </c>
      <c r="AF153">
        <f>G153*(1-AG153)</f>
        <v>0</v>
      </c>
      <c r="AG153">
        <v>0</v>
      </c>
      <c r="AM153">
        <f>F153*AE153</f>
        <v>0</v>
      </c>
      <c r="AN153">
        <f>F153*AF153</f>
        <v>0</v>
      </c>
      <c r="AO153" t="s">
        <v>431</v>
      </c>
      <c r="AP153" t="s">
        <v>432</v>
      </c>
      <c r="AQ153" s="12" t="s">
        <v>50</v>
      </c>
    </row>
    <row r="154" spans="1:43" ht="12.75" customHeight="1" x14ac:dyDescent="0.2">
      <c r="C154" s="14" t="s">
        <v>51</v>
      </c>
      <c r="D154" s="58" t="s">
        <v>457</v>
      </c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1:43" x14ac:dyDescent="0.2">
      <c r="A155" s="2" t="s">
        <v>458</v>
      </c>
      <c r="C155" s="1" t="s">
        <v>459</v>
      </c>
      <c r="D155" t="s">
        <v>460</v>
      </c>
      <c r="E155" t="s">
        <v>101</v>
      </c>
      <c r="F155">
        <v>36</v>
      </c>
      <c r="G155">
        <v>0</v>
      </c>
      <c r="H155">
        <f>F155*AE155</f>
        <v>0</v>
      </c>
      <c r="I155">
        <f>J155-H155</f>
        <v>0</v>
      </c>
      <c r="J155">
        <f>F155*G155</f>
        <v>0</v>
      </c>
      <c r="K155">
        <v>0</v>
      </c>
      <c r="L155">
        <f>F155*K155</f>
        <v>0</v>
      </c>
      <c r="M155" t="s">
        <v>77</v>
      </c>
      <c r="N155">
        <v>1</v>
      </c>
      <c r="O155">
        <f>IF(N155=5,I155,0)</f>
        <v>0</v>
      </c>
      <c r="Z155">
        <f>IF(AD155=0,J155,0)</f>
        <v>0</v>
      </c>
      <c r="AA155">
        <f>IF(AD155=15,J155,0)</f>
        <v>0</v>
      </c>
      <c r="AB155">
        <f>IF(AD155=21,J155,0)</f>
        <v>0</v>
      </c>
      <c r="AD155">
        <v>21</v>
      </c>
      <c r="AE155">
        <f>G155*AG155</f>
        <v>0</v>
      </c>
      <c r="AF155">
        <f>G155*(1-AG155)</f>
        <v>0</v>
      </c>
      <c r="AG155">
        <v>5.8054711246200603E-2</v>
      </c>
      <c r="AM155">
        <f>F155*AE155</f>
        <v>0</v>
      </c>
      <c r="AN155">
        <f>F155*AF155</f>
        <v>0</v>
      </c>
      <c r="AO155" t="s">
        <v>431</v>
      </c>
      <c r="AP155" t="s">
        <v>432</v>
      </c>
      <c r="AQ155" s="12" t="s">
        <v>50</v>
      </c>
    </row>
    <row r="156" spans="1:43" x14ac:dyDescent="0.2">
      <c r="A156" s="2" t="s">
        <v>461</v>
      </c>
      <c r="C156" s="1" t="s">
        <v>462</v>
      </c>
      <c r="D156" t="s">
        <v>463</v>
      </c>
      <c r="E156" t="s">
        <v>110</v>
      </c>
      <c r="F156">
        <v>2.2072799999999999</v>
      </c>
      <c r="G156">
        <v>0</v>
      </c>
      <c r="H156">
        <f>F156*AE156</f>
        <v>0</v>
      </c>
      <c r="I156">
        <f>J156-H156</f>
        <v>0</v>
      </c>
      <c r="J156">
        <f>F156*G156</f>
        <v>0</v>
      </c>
      <c r="K156">
        <v>0</v>
      </c>
      <c r="L156">
        <f>F156*K156</f>
        <v>0</v>
      </c>
      <c r="M156" t="s">
        <v>77</v>
      </c>
      <c r="N156">
        <v>5</v>
      </c>
      <c r="O156">
        <f>IF(N156=5,I156,0)</f>
        <v>0</v>
      </c>
      <c r="Z156">
        <f>IF(AD156=0,J156,0)</f>
        <v>0</v>
      </c>
      <c r="AA156">
        <f>IF(AD156=15,J156,0)</f>
        <v>0</v>
      </c>
      <c r="AB156">
        <f>IF(AD156=21,J156,0)</f>
        <v>0</v>
      </c>
      <c r="AD156">
        <v>21</v>
      </c>
      <c r="AE156">
        <f>G156*AG156</f>
        <v>0</v>
      </c>
      <c r="AF156">
        <f>G156*(1-AG156)</f>
        <v>0</v>
      </c>
      <c r="AG156">
        <v>0</v>
      </c>
      <c r="AM156">
        <f>F156*AE156</f>
        <v>0</v>
      </c>
      <c r="AN156">
        <f>F156*AF156</f>
        <v>0</v>
      </c>
      <c r="AO156" t="s">
        <v>431</v>
      </c>
      <c r="AP156" t="s">
        <v>432</v>
      </c>
      <c r="AQ156" s="12" t="s">
        <v>50</v>
      </c>
    </row>
    <row r="157" spans="1:43" x14ac:dyDescent="0.2">
      <c r="A157" s="15"/>
      <c r="B157" s="16"/>
      <c r="C157" s="16" t="s">
        <v>464</v>
      </c>
      <c r="D157" s="12" t="s">
        <v>465</v>
      </c>
      <c r="E157" s="12"/>
      <c r="F157" s="12"/>
      <c r="G157" s="12"/>
      <c r="H157" s="12">
        <f>SUM(H158:H162)</f>
        <v>0</v>
      </c>
      <c r="I157" s="12">
        <f>SUM(I158:I162)</f>
        <v>0</v>
      </c>
      <c r="J157" s="12">
        <f>H157+I157</f>
        <v>0</v>
      </c>
      <c r="K157" s="12"/>
      <c r="L157" s="12">
        <f>SUM(L158:L162)</f>
        <v>3.1199999999999999E-3</v>
      </c>
      <c r="M157" s="12"/>
      <c r="P157" s="12">
        <f>IF(Q157="PR",J157,SUM(O158:O162))</f>
        <v>0</v>
      </c>
      <c r="Q157" s="12" t="s">
        <v>86</v>
      </c>
      <c r="R157" s="12">
        <f>IF(Q157="HS",H157,0)</f>
        <v>0</v>
      </c>
      <c r="S157" s="12">
        <f>IF(Q157="HS",I157-P157,0)</f>
        <v>0</v>
      </c>
      <c r="T157" s="12">
        <f>IF(Q157="PS",H157,0)</f>
        <v>0</v>
      </c>
      <c r="U157" s="12">
        <f>IF(Q157="PS",I157-P157,0)</f>
        <v>0</v>
      </c>
      <c r="V157" s="12">
        <f>IF(Q157="MP",H157,0)</f>
        <v>0</v>
      </c>
      <c r="W157" s="12">
        <f>IF(Q157="MP",I157-P157,0)</f>
        <v>0</v>
      </c>
      <c r="X157" s="12">
        <f>IF(Q157="OM",H157,0)</f>
        <v>0</v>
      </c>
      <c r="Y157" s="12">
        <v>783</v>
      </c>
      <c r="AI157">
        <f>SUM(Z158:Z162)</f>
        <v>0</v>
      </c>
      <c r="AJ157">
        <f>SUM(AA158:AA162)</f>
        <v>0</v>
      </c>
      <c r="AK157">
        <f>SUM(AB158:AB162)</f>
        <v>0</v>
      </c>
    </row>
    <row r="158" spans="1:43" x14ac:dyDescent="0.2">
      <c r="A158" s="2" t="s">
        <v>466</v>
      </c>
      <c r="C158" s="1" t="s">
        <v>467</v>
      </c>
      <c r="D158" t="s">
        <v>468</v>
      </c>
      <c r="E158" t="s">
        <v>47</v>
      </c>
      <c r="F158">
        <v>4</v>
      </c>
      <c r="G158">
        <v>0</v>
      </c>
      <c r="H158">
        <f>F158*AE158</f>
        <v>0</v>
      </c>
      <c r="I158">
        <f>J158-H158</f>
        <v>0</v>
      </c>
      <c r="J158">
        <f>F158*G158</f>
        <v>0</v>
      </c>
      <c r="K158">
        <v>3.1E-4</v>
      </c>
      <c r="L158">
        <f>F158*K158</f>
        <v>1.24E-3</v>
      </c>
      <c r="M158" t="s">
        <v>48</v>
      </c>
      <c r="N158">
        <v>1</v>
      </c>
      <c r="O158">
        <f>IF(N158=5,I158,0)</f>
        <v>0</v>
      </c>
      <c r="Z158">
        <f>IF(AD158=0,J158,0)</f>
        <v>0</v>
      </c>
      <c r="AA158">
        <f>IF(AD158=15,J158,0)</f>
        <v>0</v>
      </c>
      <c r="AB158">
        <f>IF(AD158=21,J158,0)</f>
        <v>0</v>
      </c>
      <c r="AD158">
        <v>21</v>
      </c>
      <c r="AE158">
        <f>G158*AG158</f>
        <v>0</v>
      </c>
      <c r="AF158">
        <f>G158*(1-AG158)</f>
        <v>0</v>
      </c>
      <c r="AG158">
        <v>0.14429629629629631</v>
      </c>
      <c r="AM158">
        <f>F158*AE158</f>
        <v>0</v>
      </c>
      <c r="AN158">
        <f>F158*AF158</f>
        <v>0</v>
      </c>
      <c r="AO158" t="s">
        <v>469</v>
      </c>
      <c r="AP158" t="s">
        <v>432</v>
      </c>
      <c r="AQ158" s="12" t="s">
        <v>50</v>
      </c>
    </row>
    <row r="159" spans="1:43" x14ac:dyDescent="0.2">
      <c r="A159" s="2" t="s">
        <v>470</v>
      </c>
      <c r="C159" s="1" t="s">
        <v>471</v>
      </c>
      <c r="D159" t="s">
        <v>472</v>
      </c>
      <c r="E159" t="s">
        <v>47</v>
      </c>
      <c r="F159">
        <v>4</v>
      </c>
      <c r="G159">
        <v>0</v>
      </c>
      <c r="H159">
        <f>F159*AE159</f>
        <v>0</v>
      </c>
      <c r="I159">
        <f>J159-H159</f>
        <v>0</v>
      </c>
      <c r="J159">
        <f>F159*G159</f>
        <v>0</v>
      </c>
      <c r="K159">
        <v>1.4999999999999999E-4</v>
      </c>
      <c r="L159">
        <f>F159*K159</f>
        <v>5.9999999999999995E-4</v>
      </c>
      <c r="M159" t="s">
        <v>48</v>
      </c>
      <c r="N159">
        <v>1</v>
      </c>
      <c r="O159">
        <f>IF(N159=5,I159,0)</f>
        <v>0</v>
      </c>
      <c r="Z159">
        <f>IF(AD159=0,J159,0)</f>
        <v>0</v>
      </c>
      <c r="AA159">
        <f>IF(AD159=15,J159,0)</f>
        <v>0</v>
      </c>
      <c r="AB159">
        <f>IF(AD159=21,J159,0)</f>
        <v>0</v>
      </c>
      <c r="AD159">
        <v>21</v>
      </c>
      <c r="AE159">
        <f>G159*AG159</f>
        <v>0</v>
      </c>
      <c r="AF159">
        <f>G159*(1-AG159)</f>
        <v>0</v>
      </c>
      <c r="AG159">
        <v>0.35297297297297298</v>
      </c>
      <c r="AM159">
        <f>F159*AE159</f>
        <v>0</v>
      </c>
      <c r="AN159">
        <f>F159*AF159</f>
        <v>0</v>
      </c>
      <c r="AO159" t="s">
        <v>469</v>
      </c>
      <c r="AP159" t="s">
        <v>432</v>
      </c>
      <c r="AQ159" s="12" t="s">
        <v>50</v>
      </c>
    </row>
    <row r="160" spans="1:43" ht="12.75" customHeight="1" x14ac:dyDescent="0.2">
      <c r="C160" s="14" t="s">
        <v>51</v>
      </c>
      <c r="D160" s="58" t="s">
        <v>473</v>
      </c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1:43" x14ac:dyDescent="0.2">
      <c r="A161" s="2" t="s">
        <v>474</v>
      </c>
      <c r="C161" s="1" t="s">
        <v>475</v>
      </c>
      <c r="D161" t="s">
        <v>476</v>
      </c>
      <c r="E161" t="s">
        <v>47</v>
      </c>
      <c r="F161">
        <v>4</v>
      </c>
      <c r="G161">
        <v>0</v>
      </c>
      <c r="H161">
        <f>F161*AE161</f>
        <v>0</v>
      </c>
      <c r="I161">
        <f>J161-H161</f>
        <v>0</v>
      </c>
      <c r="J161">
        <f>F161*G161</f>
        <v>0</v>
      </c>
      <c r="K161">
        <v>8.0000000000000007E-5</v>
      </c>
      <c r="L161">
        <f>F161*K161</f>
        <v>3.2000000000000003E-4</v>
      </c>
      <c r="M161" t="s">
        <v>48</v>
      </c>
      <c r="N161">
        <v>1</v>
      </c>
      <c r="O161">
        <f>IF(N161=5,I161,0)</f>
        <v>0</v>
      </c>
      <c r="Z161">
        <f>IF(AD161=0,J161,0)</f>
        <v>0</v>
      </c>
      <c r="AA161">
        <f>IF(AD161=15,J161,0)</f>
        <v>0</v>
      </c>
      <c r="AB161">
        <f>IF(AD161=21,J161,0)</f>
        <v>0</v>
      </c>
      <c r="AD161">
        <v>21</v>
      </c>
      <c r="AE161">
        <f>G161*AG161</f>
        <v>0</v>
      </c>
      <c r="AF161">
        <f>G161*(1-AG161)</f>
        <v>0</v>
      </c>
      <c r="AG161">
        <v>0.14021753374393919</v>
      </c>
      <c r="AM161">
        <f>F161*AE161</f>
        <v>0</v>
      </c>
      <c r="AN161">
        <f>F161*AF161</f>
        <v>0</v>
      </c>
      <c r="AO161" t="s">
        <v>469</v>
      </c>
      <c r="AP161" t="s">
        <v>432</v>
      </c>
      <c r="AQ161" s="12" t="s">
        <v>50</v>
      </c>
    </row>
    <row r="162" spans="1:43" x14ac:dyDescent="0.2">
      <c r="A162" s="2" t="s">
        <v>477</v>
      </c>
      <c r="C162" s="1" t="s">
        <v>478</v>
      </c>
      <c r="D162" t="s">
        <v>479</v>
      </c>
      <c r="E162" t="s">
        <v>47</v>
      </c>
      <c r="F162">
        <v>4</v>
      </c>
      <c r="G162">
        <v>0</v>
      </c>
      <c r="H162">
        <f>F162*AE162</f>
        <v>0</v>
      </c>
      <c r="I162">
        <f>J162-H162</f>
        <v>0</v>
      </c>
      <c r="J162">
        <f>F162*G162</f>
        <v>0</v>
      </c>
      <c r="K162">
        <v>2.4000000000000001E-4</v>
      </c>
      <c r="L162">
        <f>F162*K162</f>
        <v>9.6000000000000002E-4</v>
      </c>
      <c r="M162" t="s">
        <v>48</v>
      </c>
      <c r="N162">
        <v>1</v>
      </c>
      <c r="O162">
        <f>IF(N162=5,I162,0)</f>
        <v>0</v>
      </c>
      <c r="Z162">
        <f>IF(AD162=0,J162,0)</f>
        <v>0</v>
      </c>
      <c r="AA162">
        <f>IF(AD162=15,J162,0)</f>
        <v>0</v>
      </c>
      <c r="AB162">
        <f>IF(AD162=21,J162,0)</f>
        <v>0</v>
      </c>
      <c r="AD162">
        <v>21</v>
      </c>
      <c r="AE162">
        <f>G162*AG162</f>
        <v>0</v>
      </c>
      <c r="AF162">
        <f>G162*(1-AG162)</f>
        <v>0</v>
      </c>
      <c r="AG162">
        <v>0.19156227178248411</v>
      </c>
      <c r="AM162">
        <f>F162*AE162</f>
        <v>0</v>
      </c>
      <c r="AN162">
        <f>F162*AF162</f>
        <v>0</v>
      </c>
      <c r="AO162" t="s">
        <v>469</v>
      </c>
      <c r="AP162" t="s">
        <v>432</v>
      </c>
      <c r="AQ162" s="12" t="s">
        <v>50</v>
      </c>
    </row>
    <row r="163" spans="1:43" ht="12.75" customHeight="1" x14ac:dyDescent="0.2">
      <c r="C163" s="14" t="s">
        <v>51</v>
      </c>
      <c r="D163" s="58" t="s">
        <v>480</v>
      </c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1:43" x14ac:dyDescent="0.2">
      <c r="A164" s="15"/>
      <c r="B164" s="16"/>
      <c r="C164" s="16" t="s">
        <v>481</v>
      </c>
      <c r="D164" s="12" t="s">
        <v>482</v>
      </c>
      <c r="E164" s="12"/>
      <c r="F164" s="12"/>
      <c r="G164" s="12"/>
      <c r="H164" s="12">
        <f>SUM(H165:H172)</f>
        <v>0</v>
      </c>
      <c r="I164" s="12">
        <f>SUM(I165:I172)</f>
        <v>0</v>
      </c>
      <c r="J164" s="12">
        <f>H164+I164</f>
        <v>0</v>
      </c>
      <c r="K164" s="12"/>
      <c r="L164" s="12">
        <f>SUM(L165:L172)</f>
        <v>7.8054999999999999E-2</v>
      </c>
      <c r="M164" s="12"/>
      <c r="P164" s="12">
        <f>IF(Q164="PR",J164,SUM(O165:O172))</f>
        <v>0</v>
      </c>
      <c r="Q164" s="12" t="s">
        <v>86</v>
      </c>
      <c r="R164" s="12">
        <f>IF(Q164="HS",H164,0)</f>
        <v>0</v>
      </c>
      <c r="S164" s="12">
        <f>IF(Q164="HS",I164-P164,0)</f>
        <v>0</v>
      </c>
      <c r="T164" s="12">
        <f>IF(Q164="PS",H164,0)</f>
        <v>0</v>
      </c>
      <c r="U164" s="12">
        <f>IF(Q164="PS",I164-P164,0)</f>
        <v>0</v>
      </c>
      <c r="V164" s="12">
        <f>IF(Q164="MP",H164,0)</f>
        <v>0</v>
      </c>
      <c r="W164" s="12">
        <f>IF(Q164="MP",I164-P164,0)</f>
        <v>0</v>
      </c>
      <c r="X164" s="12">
        <f>IF(Q164="OM",H164,0)</f>
        <v>0</v>
      </c>
      <c r="Y164" s="12">
        <v>784</v>
      </c>
      <c r="AI164">
        <f>SUM(Z165:Z172)</f>
        <v>0</v>
      </c>
      <c r="AJ164">
        <f>SUM(AA165:AA172)</f>
        <v>0</v>
      </c>
      <c r="AK164">
        <f>SUM(AB165:AB172)</f>
        <v>0</v>
      </c>
    </row>
    <row r="165" spans="1:43" x14ac:dyDescent="0.2">
      <c r="A165" s="2" t="s">
        <v>483</v>
      </c>
      <c r="C165" s="1" t="s">
        <v>484</v>
      </c>
      <c r="D165" t="s">
        <v>485</v>
      </c>
      <c r="E165" t="s">
        <v>47</v>
      </c>
      <c r="F165">
        <v>113.5</v>
      </c>
      <c r="G165">
        <v>0</v>
      </c>
      <c r="H165">
        <f>F165*AE165</f>
        <v>0</v>
      </c>
      <c r="I165">
        <f>J165-H165</f>
        <v>0</v>
      </c>
      <c r="J165">
        <f>F165*G165</f>
        <v>0</v>
      </c>
      <c r="K165">
        <v>6.9999999999999994E-5</v>
      </c>
      <c r="L165">
        <f>F165*K165</f>
        <v>7.9449999999999989E-3</v>
      </c>
      <c r="M165" t="s">
        <v>48</v>
      </c>
      <c r="N165">
        <v>1</v>
      </c>
      <c r="O165">
        <f>IF(N165=5,I165,0)</f>
        <v>0</v>
      </c>
      <c r="Z165">
        <f>IF(AD165=0,J165,0)</f>
        <v>0</v>
      </c>
      <c r="AA165">
        <f>IF(AD165=15,J165,0)</f>
        <v>0</v>
      </c>
      <c r="AB165">
        <f>IF(AD165=21,J165,0)</f>
        <v>0</v>
      </c>
      <c r="AD165">
        <v>21</v>
      </c>
      <c r="AE165">
        <f>G165*AG165</f>
        <v>0</v>
      </c>
      <c r="AF165">
        <f>G165*(1-AG165)</f>
        <v>0</v>
      </c>
      <c r="AG165">
        <v>0.30282258064516132</v>
      </c>
      <c r="AM165">
        <f>F165*AE165</f>
        <v>0</v>
      </c>
      <c r="AN165">
        <f>F165*AF165</f>
        <v>0</v>
      </c>
      <c r="AO165" t="s">
        <v>486</v>
      </c>
      <c r="AP165" t="s">
        <v>432</v>
      </c>
      <c r="AQ165" s="12" t="s">
        <v>50</v>
      </c>
    </row>
    <row r="166" spans="1:43" ht="12.75" customHeight="1" x14ac:dyDescent="0.2">
      <c r="C166" s="14" t="s">
        <v>51</v>
      </c>
      <c r="D166" s="58" t="s">
        <v>487</v>
      </c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1:43" x14ac:dyDescent="0.2">
      <c r="A167" s="2" t="s">
        <v>488</v>
      </c>
      <c r="C167" s="1" t="s">
        <v>489</v>
      </c>
      <c r="D167" t="s">
        <v>490</v>
      </c>
      <c r="E167" t="s">
        <v>47</v>
      </c>
      <c r="F167">
        <v>20</v>
      </c>
      <c r="G167">
        <v>0</v>
      </c>
      <c r="H167">
        <f>F167*AE167</f>
        <v>0</v>
      </c>
      <c r="I167">
        <f>J167-H167</f>
        <v>0</v>
      </c>
      <c r="J167">
        <f>F167*G167</f>
        <v>0</v>
      </c>
      <c r="K167">
        <v>2.0000000000000002E-5</v>
      </c>
      <c r="L167">
        <f>F167*K167</f>
        <v>4.0000000000000002E-4</v>
      </c>
      <c r="M167" t="s">
        <v>48</v>
      </c>
      <c r="N167">
        <v>1</v>
      </c>
      <c r="O167">
        <f>IF(N167=5,I167,0)</f>
        <v>0</v>
      </c>
      <c r="Z167">
        <f>IF(AD167=0,J167,0)</f>
        <v>0</v>
      </c>
      <c r="AA167">
        <f>IF(AD167=15,J167,0)</f>
        <v>0</v>
      </c>
      <c r="AB167">
        <f>IF(AD167=21,J167,0)</f>
        <v>0</v>
      </c>
      <c r="AD167">
        <v>21</v>
      </c>
      <c r="AE167">
        <f>G167*AG167</f>
        <v>0</v>
      </c>
      <c r="AF167">
        <f>G167*(1-AG167)</f>
        <v>0</v>
      </c>
      <c r="AG167">
        <v>0.25960591133004918</v>
      </c>
      <c r="AM167">
        <f>F167*AE167</f>
        <v>0</v>
      </c>
      <c r="AN167">
        <f>F167*AF167</f>
        <v>0</v>
      </c>
      <c r="AO167" t="s">
        <v>486</v>
      </c>
      <c r="AP167" t="s">
        <v>432</v>
      </c>
      <c r="AQ167" s="12" t="s">
        <v>50</v>
      </c>
    </row>
    <row r="168" spans="1:43" ht="12.75" customHeight="1" x14ac:dyDescent="0.2">
      <c r="C168" s="14" t="s">
        <v>51</v>
      </c>
      <c r="D168" s="58" t="s">
        <v>491</v>
      </c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1:43" x14ac:dyDescent="0.2">
      <c r="A169" s="2" t="s">
        <v>492</v>
      </c>
      <c r="C169" s="1" t="s">
        <v>493</v>
      </c>
      <c r="D169" t="s">
        <v>494</v>
      </c>
      <c r="E169" t="s">
        <v>47</v>
      </c>
      <c r="F169">
        <v>113.5</v>
      </c>
      <c r="G169">
        <v>0</v>
      </c>
      <c r="H169">
        <f>F169*AE169</f>
        <v>0</v>
      </c>
      <c r="I169">
        <f>J169-H169</f>
        <v>0</v>
      </c>
      <c r="J169">
        <f>F169*G169</f>
        <v>0</v>
      </c>
      <c r="K169">
        <v>0</v>
      </c>
      <c r="L169">
        <f>F169*K169</f>
        <v>0</v>
      </c>
      <c r="M169" t="s">
        <v>66</v>
      </c>
      <c r="N169">
        <v>1</v>
      </c>
      <c r="O169">
        <f>IF(N169=5,I169,0)</f>
        <v>0</v>
      </c>
      <c r="Z169">
        <f>IF(AD169=0,J169,0)</f>
        <v>0</v>
      </c>
      <c r="AA169">
        <f>IF(AD169=15,J169,0)</f>
        <v>0</v>
      </c>
      <c r="AB169">
        <f>IF(AD169=21,J169,0)</f>
        <v>0</v>
      </c>
      <c r="AD169">
        <v>21</v>
      </c>
      <c r="AE169">
        <f>G169*AG169</f>
        <v>0</v>
      </c>
      <c r="AF169">
        <f>G169*(1-AG169)</f>
        <v>0</v>
      </c>
      <c r="AG169">
        <v>2.7086924402856438E-3</v>
      </c>
      <c r="AM169">
        <f>F169*AE169</f>
        <v>0</v>
      </c>
      <c r="AN169">
        <f>F169*AF169</f>
        <v>0</v>
      </c>
      <c r="AO169" t="s">
        <v>486</v>
      </c>
      <c r="AP169" t="s">
        <v>432</v>
      </c>
      <c r="AQ169" s="12" t="s">
        <v>50</v>
      </c>
    </row>
    <row r="170" spans="1:43" x14ac:dyDescent="0.2">
      <c r="A170" s="2" t="s">
        <v>495</v>
      </c>
      <c r="C170" s="1" t="s">
        <v>496</v>
      </c>
      <c r="D170" t="s">
        <v>497</v>
      </c>
      <c r="E170" t="s">
        <v>47</v>
      </c>
      <c r="F170">
        <v>113.5</v>
      </c>
      <c r="G170">
        <v>0</v>
      </c>
      <c r="H170">
        <f>F170*AE170</f>
        <v>0</v>
      </c>
      <c r="I170">
        <f>J170-H170</f>
        <v>0</v>
      </c>
      <c r="J170">
        <f>F170*G170</f>
        <v>0</v>
      </c>
      <c r="K170">
        <v>0</v>
      </c>
      <c r="L170">
        <f>F170*K170</f>
        <v>0</v>
      </c>
      <c r="M170" t="s">
        <v>66</v>
      </c>
      <c r="N170">
        <v>1</v>
      </c>
      <c r="O170">
        <f>IF(N170=5,I170,0)</f>
        <v>0</v>
      </c>
      <c r="Z170">
        <f>IF(AD170=0,J170,0)</f>
        <v>0</v>
      </c>
      <c r="AA170">
        <f>IF(AD170=15,J170,0)</f>
        <v>0</v>
      </c>
      <c r="AB170">
        <f>IF(AD170=21,J170,0)</f>
        <v>0</v>
      </c>
      <c r="AD170">
        <v>21</v>
      </c>
      <c r="AE170">
        <f>G170*AG170</f>
        <v>0</v>
      </c>
      <c r="AF170">
        <f>G170*(1-AG170)</f>
        <v>0</v>
      </c>
      <c r="AG170">
        <v>0</v>
      </c>
      <c r="AM170">
        <f>F170*AE170</f>
        <v>0</v>
      </c>
      <c r="AN170">
        <f>F170*AF170</f>
        <v>0</v>
      </c>
      <c r="AO170" t="s">
        <v>486</v>
      </c>
      <c r="AP170" t="s">
        <v>432</v>
      </c>
      <c r="AQ170" s="12" t="s">
        <v>50</v>
      </c>
    </row>
    <row r="171" spans="1:43" x14ac:dyDescent="0.2">
      <c r="A171" s="2" t="s">
        <v>498</v>
      </c>
      <c r="C171" s="1" t="s">
        <v>499</v>
      </c>
      <c r="D171" t="s">
        <v>500</v>
      </c>
      <c r="E171" t="s">
        <v>47</v>
      </c>
      <c r="F171">
        <v>50</v>
      </c>
      <c r="G171">
        <v>0</v>
      </c>
      <c r="H171">
        <f>F171*AE171</f>
        <v>0</v>
      </c>
      <c r="I171">
        <f>J171-H171</f>
        <v>0</v>
      </c>
      <c r="J171">
        <f>F171*G171</f>
        <v>0</v>
      </c>
      <c r="K171">
        <v>3.5E-4</v>
      </c>
      <c r="L171">
        <f>F171*K171</f>
        <v>1.7499999999999998E-2</v>
      </c>
      <c r="M171" t="s">
        <v>66</v>
      </c>
      <c r="N171">
        <v>1</v>
      </c>
      <c r="O171">
        <f>IF(N171=5,I171,0)</f>
        <v>0</v>
      </c>
      <c r="Z171">
        <f>IF(AD171=0,J171,0)</f>
        <v>0</v>
      </c>
      <c r="AA171">
        <f>IF(AD171=15,J171,0)</f>
        <v>0</v>
      </c>
      <c r="AB171">
        <f>IF(AD171=21,J171,0)</f>
        <v>0</v>
      </c>
      <c r="AD171">
        <v>21</v>
      </c>
      <c r="AE171">
        <f>G171*AG171</f>
        <v>0</v>
      </c>
      <c r="AF171">
        <f>G171*(1-AG171)</f>
        <v>0</v>
      </c>
      <c r="AG171">
        <v>0.60662983425414352</v>
      </c>
      <c r="AM171">
        <f>F171*AE171</f>
        <v>0</v>
      </c>
      <c r="AN171">
        <f>F171*AF171</f>
        <v>0</v>
      </c>
      <c r="AO171" t="s">
        <v>486</v>
      </c>
      <c r="AP171" t="s">
        <v>432</v>
      </c>
      <c r="AQ171" s="12" t="s">
        <v>50</v>
      </c>
    </row>
    <row r="172" spans="1:43" x14ac:dyDescent="0.2">
      <c r="A172" s="2" t="s">
        <v>501</v>
      </c>
      <c r="C172" s="1" t="s">
        <v>502</v>
      </c>
      <c r="D172" t="s">
        <v>503</v>
      </c>
      <c r="E172" t="s">
        <v>47</v>
      </c>
      <c r="F172">
        <v>113.5</v>
      </c>
      <c r="G172">
        <v>0</v>
      </c>
      <c r="H172">
        <f>F172*AE172</f>
        <v>0</v>
      </c>
      <c r="I172">
        <f>J172-H172</f>
        <v>0</v>
      </c>
      <c r="J172">
        <f>F172*G172</f>
        <v>0</v>
      </c>
      <c r="K172">
        <v>4.6000000000000001E-4</v>
      </c>
      <c r="L172">
        <f>F172*K172</f>
        <v>5.2209999999999999E-2</v>
      </c>
      <c r="M172" t="s">
        <v>66</v>
      </c>
      <c r="N172">
        <v>1</v>
      </c>
      <c r="O172">
        <f>IF(N172=5,I172,0)</f>
        <v>0</v>
      </c>
      <c r="Z172">
        <f>IF(AD172=0,J172,0)</f>
        <v>0</v>
      </c>
      <c r="AA172">
        <f>IF(AD172=15,J172,0)</f>
        <v>0</v>
      </c>
      <c r="AB172">
        <f>IF(AD172=21,J172,0)</f>
        <v>0</v>
      </c>
      <c r="AD172">
        <v>21</v>
      </c>
      <c r="AE172">
        <f>G172*AG172</f>
        <v>0</v>
      </c>
      <c r="AF172">
        <f>G172*(1-AG172)</f>
        <v>0</v>
      </c>
      <c r="AG172">
        <v>0.34121140142517808</v>
      </c>
      <c r="AM172">
        <f>F172*AE172</f>
        <v>0</v>
      </c>
      <c r="AN172">
        <f>F172*AF172</f>
        <v>0</v>
      </c>
      <c r="AO172" t="s">
        <v>486</v>
      </c>
      <c r="AP172" t="s">
        <v>432</v>
      </c>
      <c r="AQ172" s="12" t="s">
        <v>50</v>
      </c>
    </row>
    <row r="173" spans="1:43" x14ac:dyDescent="0.2">
      <c r="A173" s="15"/>
      <c r="B173" s="16"/>
      <c r="C173" s="16" t="s">
        <v>87</v>
      </c>
      <c r="D173" s="12" t="s">
        <v>504</v>
      </c>
      <c r="E173" s="12"/>
      <c r="F173" s="12"/>
      <c r="G173" s="12"/>
      <c r="H173" s="12">
        <f>SUM(H174:H175)</f>
        <v>0</v>
      </c>
      <c r="I173" s="12">
        <f>SUM(I174:I175)</f>
        <v>0</v>
      </c>
      <c r="J173" s="12">
        <f>H173+I173</f>
        <v>0</v>
      </c>
      <c r="K173" s="12"/>
      <c r="L173" s="12">
        <f>SUM(L174:L175)</f>
        <v>0</v>
      </c>
      <c r="M173" s="12"/>
      <c r="P173" s="12">
        <f>IF(Q173="PR",J173,SUM(O174:O175))</f>
        <v>0</v>
      </c>
      <c r="Q173" s="12" t="s">
        <v>43</v>
      </c>
      <c r="R173" s="12">
        <f>IF(Q173="HS",H173,0)</f>
        <v>0</v>
      </c>
      <c r="S173" s="12">
        <f>IF(Q173="HS",I173-P173,0)</f>
        <v>0</v>
      </c>
      <c r="T173" s="12">
        <f>IF(Q173="PS",H173,0)</f>
        <v>0</v>
      </c>
      <c r="U173" s="12">
        <f>IF(Q173="PS",I173-P173,0)</f>
        <v>0</v>
      </c>
      <c r="V173" s="12">
        <f>IF(Q173="MP",H173,0)</f>
        <v>0</v>
      </c>
      <c r="W173" s="12">
        <f>IF(Q173="MP",I173-P173,0)</f>
        <v>0</v>
      </c>
      <c r="X173" s="12">
        <f>IF(Q173="OM",H173,0)</f>
        <v>0</v>
      </c>
      <c r="Y173" s="12">
        <v>9</v>
      </c>
      <c r="AI173">
        <f>SUM(Z174:Z175)</f>
        <v>0</v>
      </c>
      <c r="AJ173">
        <f>SUM(AA174:AA175)</f>
        <v>0</v>
      </c>
      <c r="AK173">
        <f>SUM(AB174:AB175)</f>
        <v>0</v>
      </c>
    </row>
    <row r="174" spans="1:43" x14ac:dyDescent="0.2">
      <c r="A174" s="2" t="s">
        <v>505</v>
      </c>
      <c r="C174" s="1" t="s">
        <v>506</v>
      </c>
      <c r="D174" t="s">
        <v>507</v>
      </c>
      <c r="E174" t="s">
        <v>508</v>
      </c>
      <c r="F174">
        <v>20</v>
      </c>
      <c r="G174">
        <v>0</v>
      </c>
      <c r="H174">
        <f>F174*AE174</f>
        <v>0</v>
      </c>
      <c r="I174">
        <f>J174-H174</f>
        <v>0</v>
      </c>
      <c r="J174">
        <f>F174*G174</f>
        <v>0</v>
      </c>
      <c r="K174">
        <v>0</v>
      </c>
      <c r="L174">
        <f>F174*K174</f>
        <v>0</v>
      </c>
      <c r="M174" t="s">
        <v>77</v>
      </c>
      <c r="N174">
        <v>1</v>
      </c>
      <c r="O174">
        <f>IF(N174=5,I174,0)</f>
        <v>0</v>
      </c>
      <c r="Z174">
        <f>IF(AD174=0,J174,0)</f>
        <v>0</v>
      </c>
      <c r="AA174">
        <f>IF(AD174=15,J174,0)</f>
        <v>0</v>
      </c>
      <c r="AB174">
        <f>IF(AD174=21,J174,0)</f>
        <v>0</v>
      </c>
      <c r="AD174">
        <v>21</v>
      </c>
      <c r="AE174">
        <f>G174*AG174</f>
        <v>0</v>
      </c>
      <c r="AF174">
        <f>G174*(1-AG174)</f>
        <v>0</v>
      </c>
      <c r="AG174">
        <v>0</v>
      </c>
      <c r="AM174">
        <f>F174*AE174</f>
        <v>0</v>
      </c>
      <c r="AN174">
        <f>F174*AF174</f>
        <v>0</v>
      </c>
      <c r="AO174" t="s">
        <v>509</v>
      </c>
      <c r="AP174" t="s">
        <v>509</v>
      </c>
      <c r="AQ174" s="12" t="s">
        <v>50</v>
      </c>
    </row>
    <row r="175" spans="1:43" x14ac:dyDescent="0.2">
      <c r="A175" s="2" t="s">
        <v>510</v>
      </c>
      <c r="C175" s="1" t="s">
        <v>511</v>
      </c>
      <c r="D175" t="s">
        <v>512</v>
      </c>
      <c r="E175" t="s">
        <v>508</v>
      </c>
      <c r="F175">
        <v>10</v>
      </c>
      <c r="G175">
        <v>0</v>
      </c>
      <c r="H175">
        <f>F175*AE175</f>
        <v>0</v>
      </c>
      <c r="I175">
        <f>J175-H175</f>
        <v>0</v>
      </c>
      <c r="J175">
        <f>F175*G175</f>
        <v>0</v>
      </c>
      <c r="K175">
        <v>0</v>
      </c>
      <c r="L175">
        <f>F175*K175</f>
        <v>0</v>
      </c>
      <c r="M175" t="s">
        <v>77</v>
      </c>
      <c r="N175">
        <v>1</v>
      </c>
      <c r="O175">
        <f>IF(N175=5,I175,0)</f>
        <v>0</v>
      </c>
      <c r="Z175">
        <f>IF(AD175=0,J175,0)</f>
        <v>0</v>
      </c>
      <c r="AA175">
        <f>IF(AD175=15,J175,0)</f>
        <v>0</v>
      </c>
      <c r="AB175">
        <f>IF(AD175=21,J175,0)</f>
        <v>0</v>
      </c>
      <c r="AD175">
        <v>21</v>
      </c>
      <c r="AE175">
        <f>G175*AG175</f>
        <v>0</v>
      </c>
      <c r="AF175">
        <f>G175*(1-AG175)</f>
        <v>0</v>
      </c>
      <c r="AG175">
        <v>0</v>
      </c>
      <c r="AM175">
        <f>F175*AE175</f>
        <v>0</v>
      </c>
      <c r="AN175">
        <f>F175*AF175</f>
        <v>0</v>
      </c>
      <c r="AO175" t="s">
        <v>509</v>
      </c>
      <c r="AP175" t="s">
        <v>509</v>
      </c>
      <c r="AQ175" s="12" t="s">
        <v>50</v>
      </c>
    </row>
    <row r="176" spans="1:43" x14ac:dyDescent="0.2">
      <c r="A176" s="15"/>
      <c r="B176" s="16"/>
      <c r="C176" s="16" t="s">
        <v>380</v>
      </c>
      <c r="D176" s="12" t="s">
        <v>513</v>
      </c>
      <c r="E176" s="12"/>
      <c r="F176" s="12"/>
      <c r="G176" s="12"/>
      <c r="H176" s="12">
        <f>SUM(H177:H177)</f>
        <v>0</v>
      </c>
      <c r="I176" s="12">
        <f>SUM(I177:I177)</f>
        <v>0</v>
      </c>
      <c r="J176" s="12">
        <f>H176+I176</f>
        <v>0</v>
      </c>
      <c r="K176" s="12"/>
      <c r="L176" s="12">
        <f>SUM(L177:L177)</f>
        <v>2E-3</v>
      </c>
      <c r="M176" s="12"/>
      <c r="P176" s="12">
        <f>IF(Q176="PR",J176,SUM(O177:O177))</f>
        <v>0</v>
      </c>
      <c r="Q176" s="12" t="s">
        <v>43</v>
      </c>
      <c r="R176" s="12">
        <f>IF(Q176="HS",H176,0)</f>
        <v>0</v>
      </c>
      <c r="S176" s="12">
        <f>IF(Q176="HS",I176-P176,0)</f>
        <v>0</v>
      </c>
      <c r="T176" s="12">
        <f>IF(Q176="PS",H176,0)</f>
        <v>0</v>
      </c>
      <c r="U176" s="12">
        <f>IF(Q176="PS",I176-P176,0)</f>
        <v>0</v>
      </c>
      <c r="V176" s="12">
        <f>IF(Q176="MP",H176,0)</f>
        <v>0</v>
      </c>
      <c r="W176" s="12">
        <f>IF(Q176="MP",I176-P176,0)</f>
        <v>0</v>
      </c>
      <c r="X176" s="12">
        <f>IF(Q176="OM",H176,0)</f>
        <v>0</v>
      </c>
      <c r="Y176" s="12">
        <v>95</v>
      </c>
      <c r="AI176">
        <f>SUM(Z177:Z177)</f>
        <v>0</v>
      </c>
      <c r="AJ176">
        <f>SUM(AA177:AA177)</f>
        <v>0</v>
      </c>
      <c r="AK176">
        <f>SUM(AB177:AB177)</f>
        <v>0</v>
      </c>
    </row>
    <row r="177" spans="1:43" x14ac:dyDescent="0.2">
      <c r="A177" s="2" t="s">
        <v>514</v>
      </c>
      <c r="C177" s="1" t="s">
        <v>515</v>
      </c>
      <c r="D177" t="s">
        <v>516</v>
      </c>
      <c r="E177" t="s">
        <v>47</v>
      </c>
      <c r="F177">
        <v>50</v>
      </c>
      <c r="G177">
        <v>0</v>
      </c>
      <c r="H177">
        <f>F177*AE177</f>
        <v>0</v>
      </c>
      <c r="I177">
        <f>J177-H177</f>
        <v>0</v>
      </c>
      <c r="J177">
        <f>F177*G177</f>
        <v>0</v>
      </c>
      <c r="K177">
        <v>4.0000000000000003E-5</v>
      </c>
      <c r="L177">
        <f>F177*K177</f>
        <v>2E-3</v>
      </c>
      <c r="M177" t="s">
        <v>66</v>
      </c>
      <c r="N177">
        <v>1</v>
      </c>
      <c r="O177">
        <f>IF(N177=5,I177,0)</f>
        <v>0</v>
      </c>
      <c r="Z177">
        <f>IF(AD177=0,J177,0)</f>
        <v>0</v>
      </c>
      <c r="AA177">
        <f>IF(AD177=15,J177,0)</f>
        <v>0</v>
      </c>
      <c r="AB177">
        <f>IF(AD177=21,J177,0)</f>
        <v>0</v>
      </c>
      <c r="AD177">
        <v>21</v>
      </c>
      <c r="AE177">
        <f>G177*AG177</f>
        <v>0</v>
      </c>
      <c r="AF177">
        <f>G177*(1-AG177)</f>
        <v>0</v>
      </c>
      <c r="AG177">
        <v>1.353159851301115E-2</v>
      </c>
      <c r="AM177">
        <f>F177*AE177</f>
        <v>0</v>
      </c>
      <c r="AN177">
        <f>F177*AF177</f>
        <v>0</v>
      </c>
      <c r="AO177" t="s">
        <v>517</v>
      </c>
      <c r="AP177" t="s">
        <v>509</v>
      </c>
      <c r="AQ177" s="12" t="s">
        <v>50</v>
      </c>
    </row>
    <row r="178" spans="1:43" x14ac:dyDescent="0.2">
      <c r="A178" s="15"/>
      <c r="B178" s="16"/>
      <c r="C178" s="16" t="s">
        <v>384</v>
      </c>
      <c r="D178" s="12" t="s">
        <v>518</v>
      </c>
      <c r="E178" s="12"/>
      <c r="F178" s="12"/>
      <c r="G178" s="12"/>
      <c r="H178" s="12">
        <f>SUM(H179:H184)</f>
        <v>0</v>
      </c>
      <c r="I178" s="12">
        <f>SUM(I179:I184)</f>
        <v>0</v>
      </c>
      <c r="J178" s="12">
        <f>H178+I178</f>
        <v>0</v>
      </c>
      <c r="K178" s="12"/>
      <c r="L178" s="12">
        <f>SUM(L179:L184)</f>
        <v>3.2674110000000001</v>
      </c>
      <c r="M178" s="12"/>
      <c r="P178" s="12">
        <f>IF(Q178="PR",J178,SUM(O179:O184))</f>
        <v>0</v>
      </c>
      <c r="Q178" s="12" t="s">
        <v>43</v>
      </c>
      <c r="R178" s="12">
        <f>IF(Q178="HS",H178,0)</f>
        <v>0</v>
      </c>
      <c r="S178" s="12">
        <f>IF(Q178="HS",I178-P178,0)</f>
        <v>0</v>
      </c>
      <c r="T178" s="12">
        <f>IF(Q178="PS",H178,0)</f>
        <v>0</v>
      </c>
      <c r="U178" s="12">
        <f>IF(Q178="PS",I178-P178,0)</f>
        <v>0</v>
      </c>
      <c r="V178" s="12">
        <f>IF(Q178="MP",H178,0)</f>
        <v>0</v>
      </c>
      <c r="W178" s="12">
        <f>IF(Q178="MP",I178-P178,0)</f>
        <v>0</v>
      </c>
      <c r="X178" s="12">
        <f>IF(Q178="OM",H178,0)</f>
        <v>0</v>
      </c>
      <c r="Y178" s="12">
        <v>96</v>
      </c>
      <c r="AI178">
        <f>SUM(Z179:Z184)</f>
        <v>0</v>
      </c>
      <c r="AJ178">
        <f>SUM(AA179:AA184)</f>
        <v>0</v>
      </c>
      <c r="AK178">
        <f>SUM(AB179:AB184)</f>
        <v>0</v>
      </c>
    </row>
    <row r="179" spans="1:43" x14ac:dyDescent="0.2">
      <c r="A179" s="2" t="s">
        <v>519</v>
      </c>
      <c r="C179" s="1" t="s">
        <v>520</v>
      </c>
      <c r="D179" t="s">
        <v>521</v>
      </c>
      <c r="E179" t="s">
        <v>101</v>
      </c>
      <c r="F179">
        <v>6</v>
      </c>
      <c r="G179">
        <v>0</v>
      </c>
      <c r="H179">
        <f>F179*AE179</f>
        <v>0</v>
      </c>
      <c r="I179">
        <f>J179-H179</f>
        <v>0</v>
      </c>
      <c r="J179">
        <f>F179*G179</f>
        <v>0</v>
      </c>
      <c r="K179">
        <v>0</v>
      </c>
      <c r="L179">
        <f>F179*K179</f>
        <v>0</v>
      </c>
      <c r="M179" t="s">
        <v>48</v>
      </c>
      <c r="N179">
        <v>1</v>
      </c>
      <c r="O179">
        <f>IF(N179=5,I179,0)</f>
        <v>0</v>
      </c>
      <c r="Z179">
        <f>IF(AD179=0,J179,0)</f>
        <v>0</v>
      </c>
      <c r="AA179">
        <f>IF(AD179=15,J179,0)</f>
        <v>0</v>
      </c>
      <c r="AB179">
        <f>IF(AD179=21,J179,0)</f>
        <v>0</v>
      </c>
      <c r="AD179">
        <v>21</v>
      </c>
      <c r="AE179">
        <f>G179*AG179</f>
        <v>0</v>
      </c>
      <c r="AF179">
        <f>G179*(1-AG179)</f>
        <v>0</v>
      </c>
      <c r="AG179">
        <v>0</v>
      </c>
      <c r="AM179">
        <f>F179*AE179</f>
        <v>0</v>
      </c>
      <c r="AN179">
        <f>F179*AF179</f>
        <v>0</v>
      </c>
      <c r="AO179" t="s">
        <v>522</v>
      </c>
      <c r="AP179" t="s">
        <v>509</v>
      </c>
      <c r="AQ179" s="12" t="s">
        <v>50</v>
      </c>
    </row>
    <row r="180" spans="1:43" ht="12.75" customHeight="1" x14ac:dyDescent="0.2">
      <c r="C180" s="14" t="s">
        <v>51</v>
      </c>
      <c r="D180" s="58" t="s">
        <v>523</v>
      </c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1:43" x14ac:dyDescent="0.2">
      <c r="A181" s="2" t="s">
        <v>524</v>
      </c>
      <c r="C181" s="1" t="s">
        <v>525</v>
      </c>
      <c r="D181" t="s">
        <v>526</v>
      </c>
      <c r="E181" t="s">
        <v>47</v>
      </c>
      <c r="F181">
        <v>3.3</v>
      </c>
      <c r="G181">
        <v>0</v>
      </c>
      <c r="H181">
        <f>F181*AE181</f>
        <v>0</v>
      </c>
      <c r="I181">
        <f>J181-H181</f>
        <v>0</v>
      </c>
      <c r="J181">
        <f>F181*G181</f>
        <v>0</v>
      </c>
      <c r="K181">
        <v>0.20466999999999999</v>
      </c>
      <c r="L181">
        <f>F181*K181</f>
        <v>0.67541099999999998</v>
      </c>
      <c r="M181" t="s">
        <v>48</v>
      </c>
      <c r="N181">
        <v>1</v>
      </c>
      <c r="O181">
        <f>IF(N181=5,I181,0)</f>
        <v>0</v>
      </c>
      <c r="Z181">
        <f>IF(AD181=0,J181,0)</f>
        <v>0</v>
      </c>
      <c r="AA181">
        <f>IF(AD181=15,J181,0)</f>
        <v>0</v>
      </c>
      <c r="AB181">
        <f>IF(AD181=21,J181,0)</f>
        <v>0</v>
      </c>
      <c r="AD181">
        <v>21</v>
      </c>
      <c r="AE181">
        <f>G181*AG181</f>
        <v>0</v>
      </c>
      <c r="AF181">
        <f>G181*(1-AG181)</f>
        <v>0</v>
      </c>
      <c r="AG181">
        <v>4.4610091743119258E-2</v>
      </c>
      <c r="AM181">
        <f>F181*AE181</f>
        <v>0</v>
      </c>
      <c r="AN181">
        <f>F181*AF181</f>
        <v>0</v>
      </c>
      <c r="AO181" t="s">
        <v>522</v>
      </c>
      <c r="AP181" t="s">
        <v>509</v>
      </c>
      <c r="AQ181" s="12" t="s">
        <v>50</v>
      </c>
    </row>
    <row r="182" spans="1:43" x14ac:dyDescent="0.2">
      <c r="D182" s="13" t="s">
        <v>527</v>
      </c>
      <c r="E182" s="13"/>
      <c r="F182" s="13">
        <v>3.3</v>
      </c>
    </row>
    <row r="183" spans="1:43" x14ac:dyDescent="0.2">
      <c r="A183" s="2" t="s">
        <v>528</v>
      </c>
      <c r="C183" s="1" t="s">
        <v>529</v>
      </c>
      <c r="D183" t="s">
        <v>530</v>
      </c>
      <c r="E183" t="s">
        <v>47</v>
      </c>
      <c r="F183">
        <v>24</v>
      </c>
      <c r="G183">
        <v>0</v>
      </c>
      <c r="H183">
        <f>F183*AE183</f>
        <v>0</v>
      </c>
      <c r="I183">
        <f>J183-H183</f>
        <v>0</v>
      </c>
      <c r="J183">
        <f>F183*G183</f>
        <v>0</v>
      </c>
      <c r="K183">
        <v>0.02</v>
      </c>
      <c r="L183">
        <f>F183*K183</f>
        <v>0.48</v>
      </c>
      <c r="M183" t="s">
        <v>77</v>
      </c>
      <c r="N183">
        <v>1</v>
      </c>
      <c r="O183">
        <f>IF(N183=5,I183,0)</f>
        <v>0</v>
      </c>
      <c r="Z183">
        <f>IF(AD183=0,J183,0)</f>
        <v>0</v>
      </c>
      <c r="AA183">
        <f>IF(AD183=15,J183,0)</f>
        <v>0</v>
      </c>
      <c r="AB183">
        <f>IF(AD183=21,J183,0)</f>
        <v>0</v>
      </c>
      <c r="AD183">
        <v>21</v>
      </c>
      <c r="AE183">
        <f>G183*AG183</f>
        <v>0</v>
      </c>
      <c r="AF183">
        <f>G183*(1-AG183)</f>
        <v>0</v>
      </c>
      <c r="AG183">
        <v>0</v>
      </c>
      <c r="AM183">
        <f>F183*AE183</f>
        <v>0</v>
      </c>
      <c r="AN183">
        <f>F183*AF183</f>
        <v>0</v>
      </c>
      <c r="AO183" t="s">
        <v>522</v>
      </c>
      <c r="AP183" t="s">
        <v>509</v>
      </c>
      <c r="AQ183" s="12" t="s">
        <v>50</v>
      </c>
    </row>
    <row r="184" spans="1:43" x14ac:dyDescent="0.2">
      <c r="A184" s="2" t="s">
        <v>531</v>
      </c>
      <c r="C184" s="1" t="s">
        <v>532</v>
      </c>
      <c r="D184" t="s">
        <v>533</v>
      </c>
      <c r="E184" t="s">
        <v>534</v>
      </c>
      <c r="F184">
        <v>0.96</v>
      </c>
      <c r="G184">
        <v>0</v>
      </c>
      <c r="H184">
        <f>F184*AE184</f>
        <v>0</v>
      </c>
      <c r="I184">
        <f>J184-H184</f>
        <v>0</v>
      </c>
      <c r="J184">
        <f>F184*G184</f>
        <v>0</v>
      </c>
      <c r="K184">
        <v>2.2000000000000002</v>
      </c>
      <c r="L184">
        <f>F184*K184</f>
        <v>2.1120000000000001</v>
      </c>
      <c r="M184" t="s">
        <v>77</v>
      </c>
      <c r="N184">
        <v>1</v>
      </c>
      <c r="O184">
        <f>IF(N184=5,I184,0)</f>
        <v>0</v>
      </c>
      <c r="Z184">
        <f>IF(AD184=0,J184,0)</f>
        <v>0</v>
      </c>
      <c r="AA184">
        <f>IF(AD184=15,J184,0)</f>
        <v>0</v>
      </c>
      <c r="AB184">
        <f>IF(AD184=21,J184,0)</f>
        <v>0</v>
      </c>
      <c r="AD184">
        <v>21</v>
      </c>
      <c r="AE184">
        <f>G184*AG184</f>
        <v>0</v>
      </c>
      <c r="AF184">
        <f>G184*(1-AG184)</f>
        <v>0</v>
      </c>
      <c r="AG184">
        <v>0</v>
      </c>
      <c r="AM184">
        <f>F184*AE184</f>
        <v>0</v>
      </c>
      <c r="AN184">
        <f>F184*AF184</f>
        <v>0</v>
      </c>
      <c r="AO184" t="s">
        <v>522</v>
      </c>
      <c r="AP184" t="s">
        <v>509</v>
      </c>
      <c r="AQ184" s="12" t="s">
        <v>50</v>
      </c>
    </row>
    <row r="185" spans="1:43" x14ac:dyDescent="0.2">
      <c r="A185" s="15"/>
      <c r="B185" s="16"/>
      <c r="C185" s="16" t="s">
        <v>388</v>
      </c>
      <c r="D185" s="12" t="s">
        <v>535</v>
      </c>
      <c r="E185" s="12"/>
      <c r="F185" s="12"/>
      <c r="G185" s="12"/>
      <c r="H185" s="12">
        <f>SUM(H186:H187)</f>
        <v>0</v>
      </c>
      <c r="I185" s="12">
        <f>SUM(I186:I187)</f>
        <v>0</v>
      </c>
      <c r="J185" s="12">
        <f>H185+I185</f>
        <v>0</v>
      </c>
      <c r="K185" s="12"/>
      <c r="L185" s="12">
        <f>SUM(L186:L187)</f>
        <v>5.2172499999999999</v>
      </c>
      <c r="M185" s="12"/>
      <c r="P185" s="12">
        <f>IF(Q185="PR",J185,SUM(O186:O187))</f>
        <v>0</v>
      </c>
      <c r="Q185" s="12" t="s">
        <v>43</v>
      </c>
      <c r="R185" s="12">
        <f>IF(Q185="HS",H185,0)</f>
        <v>0</v>
      </c>
      <c r="S185" s="12">
        <f>IF(Q185="HS",I185-P185,0)</f>
        <v>0</v>
      </c>
      <c r="T185" s="12">
        <f>IF(Q185="PS",H185,0)</f>
        <v>0</v>
      </c>
      <c r="U185" s="12">
        <f>IF(Q185="PS",I185-P185,0)</f>
        <v>0</v>
      </c>
      <c r="V185" s="12">
        <f>IF(Q185="MP",H185,0)</f>
        <v>0</v>
      </c>
      <c r="W185" s="12">
        <f>IF(Q185="MP",I185-P185,0)</f>
        <v>0</v>
      </c>
      <c r="X185" s="12">
        <f>IF(Q185="OM",H185,0)</f>
        <v>0</v>
      </c>
      <c r="Y185" s="12">
        <v>97</v>
      </c>
      <c r="AI185">
        <f>SUM(Z186:Z187)</f>
        <v>0</v>
      </c>
      <c r="AJ185">
        <f>SUM(AA186:AA187)</f>
        <v>0</v>
      </c>
      <c r="AK185">
        <f>SUM(AB186:AB187)</f>
        <v>0</v>
      </c>
    </row>
    <row r="186" spans="1:43" x14ac:dyDescent="0.2">
      <c r="A186" s="2" t="s">
        <v>536</v>
      </c>
      <c r="C186" s="1" t="s">
        <v>537</v>
      </c>
      <c r="D186" t="s">
        <v>538</v>
      </c>
      <c r="E186" t="s">
        <v>47</v>
      </c>
      <c r="F186">
        <v>80</v>
      </c>
      <c r="G186">
        <v>0</v>
      </c>
      <c r="H186">
        <f>F186*AE186</f>
        <v>0</v>
      </c>
      <c r="I186">
        <f>J186-H186</f>
        <v>0</v>
      </c>
      <c r="J186">
        <f>F186*G186</f>
        <v>0</v>
      </c>
      <c r="K186">
        <v>6.0999999999999999E-2</v>
      </c>
      <c r="L186">
        <f>F186*K186</f>
        <v>4.88</v>
      </c>
      <c r="M186" t="s">
        <v>48</v>
      </c>
      <c r="N186">
        <v>1</v>
      </c>
      <c r="O186">
        <f>IF(N186=5,I186,0)</f>
        <v>0</v>
      </c>
      <c r="Z186">
        <f>IF(AD186=0,J186,0)</f>
        <v>0</v>
      </c>
      <c r="AA186">
        <f>IF(AD186=15,J186,0)</f>
        <v>0</v>
      </c>
      <c r="AB186">
        <f>IF(AD186=21,J186,0)</f>
        <v>0</v>
      </c>
      <c r="AD186">
        <v>21</v>
      </c>
      <c r="AE186">
        <f>G186*AG186</f>
        <v>0</v>
      </c>
      <c r="AF186">
        <f>G186*(1-AG186)</f>
        <v>0</v>
      </c>
      <c r="AG186">
        <v>0</v>
      </c>
      <c r="AM186">
        <f>F186*AE186</f>
        <v>0</v>
      </c>
      <c r="AN186">
        <f>F186*AF186</f>
        <v>0</v>
      </c>
      <c r="AO186" t="s">
        <v>539</v>
      </c>
      <c r="AP186" t="s">
        <v>509</v>
      </c>
      <c r="AQ186" s="12" t="s">
        <v>50</v>
      </c>
    </row>
    <row r="187" spans="1:43" x14ac:dyDescent="0.2">
      <c r="A187" s="2" t="s">
        <v>540</v>
      </c>
      <c r="C187" s="1" t="s">
        <v>541</v>
      </c>
      <c r="D187" t="s">
        <v>542</v>
      </c>
      <c r="E187" t="s">
        <v>76</v>
      </c>
      <c r="F187">
        <v>25</v>
      </c>
      <c r="G187">
        <v>0</v>
      </c>
      <c r="H187">
        <f>F187*AE187</f>
        <v>0</v>
      </c>
      <c r="I187">
        <f>J187-H187</f>
        <v>0</v>
      </c>
      <c r="J187">
        <f>F187*G187</f>
        <v>0</v>
      </c>
      <c r="K187">
        <v>1.349E-2</v>
      </c>
      <c r="L187">
        <f>F187*K187</f>
        <v>0.33724999999999999</v>
      </c>
      <c r="M187" t="s">
        <v>77</v>
      </c>
      <c r="N187">
        <v>1</v>
      </c>
      <c r="O187">
        <f>IF(N187=5,I187,0)</f>
        <v>0</v>
      </c>
      <c r="Z187">
        <f>IF(AD187=0,J187,0)</f>
        <v>0</v>
      </c>
      <c r="AA187">
        <f>IF(AD187=15,J187,0)</f>
        <v>0</v>
      </c>
      <c r="AB187">
        <f>IF(AD187=21,J187,0)</f>
        <v>0</v>
      </c>
      <c r="AD187">
        <v>21</v>
      </c>
      <c r="AE187">
        <f>G187*AG187</f>
        <v>0</v>
      </c>
      <c r="AF187">
        <f>G187*(1-AG187)</f>
        <v>0</v>
      </c>
      <c r="AG187">
        <v>0.10177304964539011</v>
      </c>
      <c r="AM187">
        <f>F187*AE187</f>
        <v>0</v>
      </c>
      <c r="AN187">
        <f>F187*AF187</f>
        <v>0</v>
      </c>
      <c r="AO187" t="s">
        <v>539</v>
      </c>
      <c r="AP187" t="s">
        <v>509</v>
      </c>
      <c r="AQ187" s="12" t="s">
        <v>50</v>
      </c>
    </row>
    <row r="188" spans="1:43" x14ac:dyDescent="0.2">
      <c r="A188" s="15"/>
      <c r="B188" s="16"/>
      <c r="C188" s="16" t="s">
        <v>543</v>
      </c>
      <c r="D188" s="12" t="s">
        <v>544</v>
      </c>
      <c r="E188" s="12"/>
      <c r="F188" s="12"/>
      <c r="G188" s="12"/>
      <c r="H188" s="12">
        <f>SUM(H189:H189)</f>
        <v>0</v>
      </c>
      <c r="I188" s="12">
        <f>SUM(I189:I189)</f>
        <v>0</v>
      </c>
      <c r="J188" s="12">
        <f>H188+I188</f>
        <v>0</v>
      </c>
      <c r="K188" s="12"/>
      <c r="L188" s="12">
        <f>SUM(L189:L189)</f>
        <v>0</v>
      </c>
      <c r="M188" s="12"/>
      <c r="P188" s="12">
        <f>IF(Q188="PR",J188,SUM(O189:O189))</f>
        <v>0</v>
      </c>
      <c r="Q188" s="12"/>
      <c r="R188" s="12">
        <f>IF(Q188="HS",H188,0)</f>
        <v>0</v>
      </c>
      <c r="S188" s="12">
        <f>IF(Q188="HS",I188-P188,0)</f>
        <v>0</v>
      </c>
      <c r="T188" s="12">
        <f>IF(Q188="PS",H188,0)</f>
        <v>0</v>
      </c>
      <c r="U188" s="12">
        <f>IF(Q188="PS",I188-P188,0)</f>
        <v>0</v>
      </c>
      <c r="V188" s="12">
        <f>IF(Q188="MP",H188,0)</f>
        <v>0</v>
      </c>
      <c r="W188" s="12">
        <f>IF(Q188="MP",I188-P188,0)</f>
        <v>0</v>
      </c>
      <c r="X188" s="12">
        <f>IF(Q188="OM",H188,0)</f>
        <v>0</v>
      </c>
      <c r="Y188" s="12" t="s">
        <v>543</v>
      </c>
      <c r="AI188">
        <f>SUM(Z189:Z189)</f>
        <v>0</v>
      </c>
      <c r="AJ188">
        <f>SUM(AA189:AA189)</f>
        <v>0</v>
      </c>
      <c r="AK188">
        <f>SUM(AB189:AB189)</f>
        <v>0</v>
      </c>
    </row>
    <row r="189" spans="1:43" x14ac:dyDescent="0.2">
      <c r="A189" s="2" t="s">
        <v>545</v>
      </c>
      <c r="C189" s="1" t="s">
        <v>546</v>
      </c>
      <c r="D189" t="s">
        <v>547</v>
      </c>
      <c r="E189" t="s">
        <v>110</v>
      </c>
      <c r="F189">
        <v>12.360989999999999</v>
      </c>
      <c r="G189">
        <v>0</v>
      </c>
      <c r="H189">
        <f>F189*AE189</f>
        <v>0</v>
      </c>
      <c r="I189">
        <f>J189-H189</f>
        <v>0</v>
      </c>
      <c r="J189">
        <f>F189*G189</f>
        <v>0</v>
      </c>
      <c r="K189">
        <v>0</v>
      </c>
      <c r="L189">
        <f>F189*K189</f>
        <v>0</v>
      </c>
      <c r="M189" t="s">
        <v>48</v>
      </c>
      <c r="N189">
        <v>5</v>
      </c>
      <c r="O189">
        <f>IF(N189=5,I189,0)</f>
        <v>0</v>
      </c>
      <c r="Z189">
        <f>IF(AD189=0,J189,0)</f>
        <v>0</v>
      </c>
      <c r="AA189">
        <f>IF(AD189=15,J189,0)</f>
        <v>0</v>
      </c>
      <c r="AB189">
        <f>IF(AD189=21,J189,0)</f>
        <v>0</v>
      </c>
      <c r="AD189">
        <v>21</v>
      </c>
      <c r="AE189">
        <f>G189*AG189</f>
        <v>0</v>
      </c>
      <c r="AF189">
        <f>G189*(1-AG189)</f>
        <v>0</v>
      </c>
      <c r="AG189">
        <v>0</v>
      </c>
      <c r="AM189">
        <f>F189*AE189</f>
        <v>0</v>
      </c>
      <c r="AN189">
        <f>F189*AF189</f>
        <v>0</v>
      </c>
      <c r="AO189" t="s">
        <v>548</v>
      </c>
      <c r="AP189" t="s">
        <v>509</v>
      </c>
      <c r="AQ189" s="12" t="s">
        <v>50</v>
      </c>
    </row>
    <row r="190" spans="1:43" x14ac:dyDescent="0.2">
      <c r="A190" s="15"/>
      <c r="B190" s="16"/>
      <c r="C190" s="16" t="s">
        <v>549</v>
      </c>
      <c r="D190" s="12" t="s">
        <v>550</v>
      </c>
      <c r="E190" s="12"/>
      <c r="F190" s="12"/>
      <c r="G190" s="12"/>
      <c r="H190" s="12">
        <f>SUM(H191:H191)</f>
        <v>0</v>
      </c>
      <c r="I190" s="12">
        <f>SUM(I191:I191)</f>
        <v>0</v>
      </c>
      <c r="J190" s="12">
        <f>H190+I190</f>
        <v>0</v>
      </c>
      <c r="K190" s="12"/>
      <c r="L190" s="12">
        <f>SUM(L191:L191)</f>
        <v>0</v>
      </c>
      <c r="M190" s="12"/>
      <c r="P190" s="12">
        <f>IF(Q190="PR",J190,SUM(O191:O191))</f>
        <v>0</v>
      </c>
      <c r="Q190" s="12" t="s">
        <v>551</v>
      </c>
      <c r="R190" s="12">
        <f>IF(Q190="HS",H190,0)</f>
        <v>0</v>
      </c>
      <c r="S190" s="12">
        <f>IF(Q190="HS",I190-P190,0)</f>
        <v>0</v>
      </c>
      <c r="T190" s="12">
        <f>IF(Q190="PS",H190,0)</f>
        <v>0</v>
      </c>
      <c r="U190" s="12">
        <f>IF(Q190="PS",I190-P190,0)</f>
        <v>0</v>
      </c>
      <c r="V190" s="12">
        <f>IF(Q190="MP",H190,0)</f>
        <v>0</v>
      </c>
      <c r="W190" s="12">
        <f>IF(Q190="MP",I190-P190,0)</f>
        <v>0</v>
      </c>
      <c r="X190" s="12">
        <f>IF(Q190="OM",H190,0)</f>
        <v>0</v>
      </c>
      <c r="Y190" s="12" t="s">
        <v>549</v>
      </c>
      <c r="AI190">
        <f>SUM(Z191:Z191)</f>
        <v>0</v>
      </c>
      <c r="AJ190">
        <f>SUM(AA191:AA191)</f>
        <v>0</v>
      </c>
      <c r="AK190">
        <f>SUM(AB191:AB191)</f>
        <v>0</v>
      </c>
    </row>
    <row r="191" spans="1:43" x14ac:dyDescent="0.2">
      <c r="A191" s="2" t="s">
        <v>552</v>
      </c>
      <c r="C191" s="1" t="s">
        <v>553</v>
      </c>
      <c r="D191" t="s">
        <v>554</v>
      </c>
      <c r="E191" t="s">
        <v>101</v>
      </c>
      <c r="F191">
        <v>20</v>
      </c>
      <c r="G191">
        <v>0</v>
      </c>
      <c r="H191">
        <f>F191*AE191</f>
        <v>0</v>
      </c>
      <c r="I191">
        <f>J191-H191</f>
        <v>0</v>
      </c>
      <c r="J191">
        <f>F191*G191</f>
        <v>0</v>
      </c>
      <c r="K191">
        <v>0</v>
      </c>
      <c r="L191">
        <f>F191*K191</f>
        <v>0</v>
      </c>
      <c r="M191" t="s">
        <v>48</v>
      </c>
      <c r="N191">
        <v>1</v>
      </c>
      <c r="O191">
        <f>IF(N191=5,I191,0)</f>
        <v>0</v>
      </c>
      <c r="Z191">
        <f>IF(AD191=0,J191,0)</f>
        <v>0</v>
      </c>
      <c r="AA191">
        <f>IF(AD191=15,J191,0)</f>
        <v>0</v>
      </c>
      <c r="AB191">
        <f>IF(AD191=21,J191,0)</f>
        <v>0</v>
      </c>
      <c r="AD191">
        <v>21</v>
      </c>
      <c r="AE191">
        <f>G191*AG191</f>
        <v>0</v>
      </c>
      <c r="AF191">
        <f>G191*(1-AG191)</f>
        <v>0</v>
      </c>
      <c r="AG191">
        <v>0</v>
      </c>
      <c r="AM191">
        <f>F191*AE191</f>
        <v>0</v>
      </c>
      <c r="AN191">
        <f>F191*AF191</f>
        <v>0</v>
      </c>
      <c r="AO191" t="s">
        <v>555</v>
      </c>
      <c r="AP191" t="s">
        <v>509</v>
      </c>
      <c r="AQ191" s="12" t="s">
        <v>50</v>
      </c>
    </row>
    <row r="192" spans="1:43" ht="12.75" customHeight="1" x14ac:dyDescent="0.2">
      <c r="C192" s="14" t="s">
        <v>51</v>
      </c>
      <c r="D192" s="58" t="s">
        <v>556</v>
      </c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1:43" x14ac:dyDescent="0.2">
      <c r="A193" s="15"/>
      <c r="B193" s="16"/>
      <c r="C193" s="16" t="s">
        <v>557</v>
      </c>
      <c r="D193" s="12" t="s">
        <v>558</v>
      </c>
      <c r="E193" s="12"/>
      <c r="F193" s="12"/>
      <c r="G193" s="12"/>
      <c r="H193" s="12">
        <f>SUM(H194:H199)</f>
        <v>0</v>
      </c>
      <c r="I193" s="12">
        <f>SUM(I194:I199)</f>
        <v>0</v>
      </c>
      <c r="J193" s="12">
        <f>H193+I193</f>
        <v>0</v>
      </c>
      <c r="K193" s="12"/>
      <c r="L193" s="12">
        <f>SUM(L194:L199)</f>
        <v>0</v>
      </c>
      <c r="M193" s="12"/>
      <c r="P193" s="12">
        <f>IF(Q193="PR",J193,SUM(O194:O199))</f>
        <v>0</v>
      </c>
      <c r="Q193" s="12"/>
      <c r="R193" s="12">
        <f>IF(Q193="HS",H193,0)</f>
        <v>0</v>
      </c>
      <c r="S193" s="12">
        <f>IF(Q193="HS",I193-P193,0)</f>
        <v>0</v>
      </c>
      <c r="T193" s="12">
        <f>IF(Q193="PS",H193,0)</f>
        <v>0</v>
      </c>
      <c r="U193" s="12">
        <f>IF(Q193="PS",I193-P193,0)</f>
        <v>0</v>
      </c>
      <c r="V193" s="12">
        <f>IF(Q193="MP",H193,0)</f>
        <v>0</v>
      </c>
      <c r="W193" s="12">
        <f>IF(Q193="MP",I193-P193,0)</f>
        <v>0</v>
      </c>
      <c r="X193" s="12">
        <f>IF(Q193="OM",H193,0)</f>
        <v>0</v>
      </c>
      <c r="Y193" s="12" t="s">
        <v>557</v>
      </c>
      <c r="AI193">
        <f>SUM(Z194:Z199)</f>
        <v>0</v>
      </c>
      <c r="AJ193">
        <f>SUM(AA194:AA199)</f>
        <v>0</v>
      </c>
      <c r="AK193">
        <f>SUM(AB194:AB199)</f>
        <v>0</v>
      </c>
    </row>
    <row r="194" spans="1:43" x14ac:dyDescent="0.2">
      <c r="A194" s="2" t="s">
        <v>559</v>
      </c>
      <c r="C194" s="1" t="s">
        <v>560</v>
      </c>
      <c r="D194" t="s">
        <v>561</v>
      </c>
      <c r="E194" t="s">
        <v>110</v>
      </c>
      <c r="F194">
        <v>9.12059</v>
      </c>
      <c r="G194">
        <v>0</v>
      </c>
      <c r="H194">
        <f>F194*AE194</f>
        <v>0</v>
      </c>
      <c r="I194">
        <f>J194-H194</f>
        <v>0</v>
      </c>
      <c r="J194">
        <f>F194*G194</f>
        <v>0</v>
      </c>
      <c r="K194">
        <v>0</v>
      </c>
      <c r="L194">
        <f>F194*K194</f>
        <v>0</v>
      </c>
      <c r="M194" t="s">
        <v>48</v>
      </c>
      <c r="N194">
        <v>5</v>
      </c>
      <c r="O194">
        <f>IF(N194=5,I194,0)</f>
        <v>0</v>
      </c>
      <c r="Z194">
        <f>IF(AD194=0,J194,0)</f>
        <v>0</v>
      </c>
      <c r="AA194">
        <f>IF(AD194=15,J194,0)</f>
        <v>0</v>
      </c>
      <c r="AB194">
        <f>IF(AD194=21,J194,0)</f>
        <v>0</v>
      </c>
      <c r="AD194">
        <v>21</v>
      </c>
      <c r="AE194">
        <f>G194*AG194</f>
        <v>0</v>
      </c>
      <c r="AF194">
        <f>G194*(1-AG194)</f>
        <v>0</v>
      </c>
      <c r="AG194">
        <v>0</v>
      </c>
      <c r="AM194">
        <f>F194*AE194</f>
        <v>0</v>
      </c>
      <c r="AN194">
        <f>F194*AF194</f>
        <v>0</v>
      </c>
      <c r="AO194" t="s">
        <v>562</v>
      </c>
      <c r="AP194" t="s">
        <v>509</v>
      </c>
      <c r="AQ194" s="12" t="s">
        <v>50</v>
      </c>
    </row>
    <row r="195" spans="1:43" x14ac:dyDescent="0.2">
      <c r="A195" s="2" t="s">
        <v>563</v>
      </c>
      <c r="C195" s="1" t="s">
        <v>564</v>
      </c>
      <c r="D195" t="s">
        <v>565</v>
      </c>
      <c r="E195" t="s">
        <v>110</v>
      </c>
      <c r="F195">
        <v>36.48236</v>
      </c>
      <c r="G195">
        <v>0</v>
      </c>
      <c r="H195">
        <f>F195*AE195</f>
        <v>0</v>
      </c>
      <c r="I195">
        <f>J195-H195</f>
        <v>0</v>
      </c>
      <c r="J195">
        <f>F195*G195</f>
        <v>0</v>
      </c>
      <c r="K195">
        <v>0</v>
      </c>
      <c r="L195">
        <f>F195*K195</f>
        <v>0</v>
      </c>
      <c r="M195" t="s">
        <v>48</v>
      </c>
      <c r="N195">
        <v>5</v>
      </c>
      <c r="O195">
        <f>IF(N195=5,I195,0)</f>
        <v>0</v>
      </c>
      <c r="Z195">
        <f>IF(AD195=0,J195,0)</f>
        <v>0</v>
      </c>
      <c r="AA195">
        <f>IF(AD195=15,J195,0)</f>
        <v>0</v>
      </c>
      <c r="AB195">
        <f>IF(AD195=21,J195,0)</f>
        <v>0</v>
      </c>
      <c r="AD195">
        <v>21</v>
      </c>
      <c r="AE195">
        <f>G195*AG195</f>
        <v>0</v>
      </c>
      <c r="AF195">
        <f>G195*(1-AG195)</f>
        <v>0</v>
      </c>
      <c r="AG195">
        <v>0</v>
      </c>
      <c r="AM195">
        <f>F195*AE195</f>
        <v>0</v>
      </c>
      <c r="AN195">
        <f>F195*AF195</f>
        <v>0</v>
      </c>
      <c r="AO195" t="s">
        <v>562</v>
      </c>
      <c r="AP195" t="s">
        <v>509</v>
      </c>
      <c r="AQ195" s="12" t="s">
        <v>50</v>
      </c>
    </row>
    <row r="196" spans="1:43" x14ac:dyDescent="0.2">
      <c r="D196" s="13" t="s">
        <v>566</v>
      </c>
      <c r="E196" s="13"/>
      <c r="F196" s="13">
        <v>36.48236</v>
      </c>
    </row>
    <row r="197" spans="1:43" x14ac:dyDescent="0.2">
      <c r="A197" s="2" t="s">
        <v>567</v>
      </c>
      <c r="C197" s="1" t="s">
        <v>568</v>
      </c>
      <c r="D197" t="s">
        <v>569</v>
      </c>
      <c r="E197" t="s">
        <v>110</v>
      </c>
      <c r="F197">
        <v>9.12059</v>
      </c>
      <c r="G197">
        <v>0</v>
      </c>
      <c r="H197">
        <f>F197*AE197</f>
        <v>0</v>
      </c>
      <c r="I197">
        <f>J197-H197</f>
        <v>0</v>
      </c>
      <c r="J197">
        <f>F197*G197</f>
        <v>0</v>
      </c>
      <c r="K197">
        <v>0</v>
      </c>
      <c r="L197">
        <f>F197*K197</f>
        <v>0</v>
      </c>
      <c r="M197" t="s">
        <v>48</v>
      </c>
      <c r="N197">
        <v>5</v>
      </c>
      <c r="O197">
        <f>IF(N197=5,I197,0)</f>
        <v>0</v>
      </c>
      <c r="Z197">
        <f>IF(AD197=0,J197,0)</f>
        <v>0</v>
      </c>
      <c r="AA197">
        <f>IF(AD197=15,J197,0)</f>
        <v>0</v>
      </c>
      <c r="AB197">
        <f>IF(AD197=21,J197,0)</f>
        <v>0</v>
      </c>
      <c r="AD197">
        <v>21</v>
      </c>
      <c r="AE197">
        <f>G197*AG197</f>
        <v>0</v>
      </c>
      <c r="AF197">
        <f>G197*(1-AG197)</f>
        <v>0</v>
      </c>
      <c r="AG197">
        <v>0</v>
      </c>
      <c r="AM197">
        <f>F197*AE197</f>
        <v>0</v>
      </c>
      <c r="AN197">
        <f>F197*AF197</f>
        <v>0</v>
      </c>
      <c r="AO197" t="s">
        <v>562</v>
      </c>
      <c r="AP197" t="s">
        <v>509</v>
      </c>
      <c r="AQ197" s="12" t="s">
        <v>50</v>
      </c>
    </row>
    <row r="198" spans="1:43" x14ac:dyDescent="0.2">
      <c r="A198" s="2" t="s">
        <v>570</v>
      </c>
      <c r="C198" s="1" t="s">
        <v>571</v>
      </c>
      <c r="D198" t="s">
        <v>572</v>
      </c>
      <c r="E198" t="s">
        <v>110</v>
      </c>
      <c r="F198">
        <v>9.12059</v>
      </c>
      <c r="G198">
        <v>0</v>
      </c>
      <c r="H198">
        <f>F198*AE198</f>
        <v>0</v>
      </c>
      <c r="I198">
        <f>J198-H198</f>
        <v>0</v>
      </c>
      <c r="J198">
        <f>F198*G198</f>
        <v>0</v>
      </c>
      <c r="K198">
        <v>0</v>
      </c>
      <c r="L198">
        <f>F198*K198</f>
        <v>0</v>
      </c>
      <c r="M198" t="s">
        <v>48</v>
      </c>
      <c r="N198">
        <v>5</v>
      </c>
      <c r="O198">
        <f>IF(N198=5,I198,0)</f>
        <v>0</v>
      </c>
      <c r="Z198">
        <f>IF(AD198=0,J198,0)</f>
        <v>0</v>
      </c>
      <c r="AA198">
        <f>IF(AD198=15,J198,0)</f>
        <v>0</v>
      </c>
      <c r="AB198">
        <f>IF(AD198=21,J198,0)</f>
        <v>0</v>
      </c>
      <c r="AD198">
        <v>21</v>
      </c>
      <c r="AE198">
        <f>G198*AG198</f>
        <v>0</v>
      </c>
      <c r="AF198">
        <f>G198*(1-AG198)</f>
        <v>0</v>
      </c>
      <c r="AG198">
        <v>0</v>
      </c>
      <c r="AM198">
        <f>F198*AE198</f>
        <v>0</v>
      </c>
      <c r="AN198">
        <f>F198*AF198</f>
        <v>0</v>
      </c>
      <c r="AO198" t="s">
        <v>562</v>
      </c>
      <c r="AP198" t="s">
        <v>509</v>
      </c>
      <c r="AQ198" s="12" t="s">
        <v>50</v>
      </c>
    </row>
    <row r="199" spans="1:43" x14ac:dyDescent="0.2">
      <c r="A199" s="2" t="s">
        <v>573</v>
      </c>
      <c r="C199" s="1" t="s">
        <v>574</v>
      </c>
      <c r="D199" t="s">
        <v>575</v>
      </c>
      <c r="E199" t="s">
        <v>110</v>
      </c>
      <c r="F199">
        <v>9.12059</v>
      </c>
      <c r="G199">
        <v>0</v>
      </c>
      <c r="H199">
        <f>F199*AE199</f>
        <v>0</v>
      </c>
      <c r="I199">
        <f>J199-H199</f>
        <v>0</v>
      </c>
      <c r="J199">
        <f>F199*G199</f>
        <v>0</v>
      </c>
      <c r="K199">
        <v>0</v>
      </c>
      <c r="L199">
        <f>F199*K199</f>
        <v>0</v>
      </c>
      <c r="M199" t="s">
        <v>48</v>
      </c>
      <c r="N199">
        <v>5</v>
      </c>
      <c r="O199">
        <f>IF(N199=5,I199,0)</f>
        <v>0</v>
      </c>
      <c r="Z199">
        <f>IF(AD199=0,J199,0)</f>
        <v>0</v>
      </c>
      <c r="AA199">
        <f>IF(AD199=15,J199,0)</f>
        <v>0</v>
      </c>
      <c r="AB199">
        <f>IF(AD199=21,J199,0)</f>
        <v>0</v>
      </c>
      <c r="AD199">
        <v>21</v>
      </c>
      <c r="AE199">
        <f>G199*AG199</f>
        <v>0</v>
      </c>
      <c r="AF199">
        <f>G199*(1-AG199)</f>
        <v>0</v>
      </c>
      <c r="AG199">
        <v>0</v>
      </c>
      <c r="AM199">
        <f>F199*AE199</f>
        <v>0</v>
      </c>
      <c r="AN199">
        <f>F199*AF199</f>
        <v>0</v>
      </c>
      <c r="AO199" t="s">
        <v>562</v>
      </c>
      <c r="AP199" t="s">
        <v>509</v>
      </c>
      <c r="AQ199" s="12" t="s">
        <v>50</v>
      </c>
    </row>
    <row r="200" spans="1:43" x14ac:dyDescent="0.2">
      <c r="A200" s="15"/>
      <c r="B200" s="16"/>
      <c r="C200" s="16"/>
      <c r="D200" s="12" t="s">
        <v>576</v>
      </c>
      <c r="E200" s="12"/>
      <c r="F200" s="12"/>
      <c r="G200" s="12"/>
      <c r="H200" s="12">
        <f>SUM(H201:H201)</f>
        <v>0</v>
      </c>
      <c r="I200" s="12">
        <f>SUM(I201:I201)</f>
        <v>0</v>
      </c>
      <c r="J200" s="12">
        <f>H200+I200</f>
        <v>0</v>
      </c>
      <c r="K200" s="12"/>
      <c r="L200" s="12">
        <f>SUM(L201:L201)</f>
        <v>4.6999999999999999E-4</v>
      </c>
      <c r="M200" s="12"/>
      <c r="P200" s="12">
        <f>IF(Q200="PR",J200,SUM(O201:O201))</f>
        <v>0</v>
      </c>
      <c r="Q200" s="12" t="s">
        <v>577</v>
      </c>
      <c r="R200" s="12">
        <f>IF(Q200="HS",H200,0)</f>
        <v>0</v>
      </c>
      <c r="S200" s="12">
        <f>IF(Q200="HS",I200-P200,0)</f>
        <v>0</v>
      </c>
      <c r="T200" s="12">
        <f>IF(Q200="PS",H200,0)</f>
        <v>0</v>
      </c>
      <c r="U200" s="12">
        <f>IF(Q200="PS",I200-P200,0)</f>
        <v>0</v>
      </c>
      <c r="V200" s="12">
        <f>IF(Q200="MP",H200,0)</f>
        <v>0</v>
      </c>
      <c r="W200" s="12">
        <f>IF(Q200="MP",I200-P200,0)</f>
        <v>0</v>
      </c>
      <c r="X200" s="12">
        <f>IF(Q200="OM",H200,0)</f>
        <v>0</v>
      </c>
      <c r="Y200" s="12" t="s">
        <v>578</v>
      </c>
      <c r="AI200">
        <f>SUM(Z201:Z201)</f>
        <v>0</v>
      </c>
      <c r="AJ200">
        <f>SUM(AA201:AA201)</f>
        <v>0</v>
      </c>
      <c r="AK200">
        <f>SUM(AB201:AB201)</f>
        <v>0</v>
      </c>
    </row>
    <row r="201" spans="1:43" x14ac:dyDescent="0.2">
      <c r="A201" s="2" t="s">
        <v>579</v>
      </c>
      <c r="C201" s="1" t="s">
        <v>580</v>
      </c>
      <c r="D201" t="s">
        <v>581</v>
      </c>
      <c r="E201" t="s">
        <v>101</v>
      </c>
      <c r="F201">
        <v>1</v>
      </c>
      <c r="G201">
        <v>0</v>
      </c>
      <c r="H201">
        <f>F201*AE201</f>
        <v>0</v>
      </c>
      <c r="I201">
        <f>J201-H201</f>
        <v>0</v>
      </c>
      <c r="J201">
        <f>F201*G201</f>
        <v>0</v>
      </c>
      <c r="K201">
        <v>4.6999999999999999E-4</v>
      </c>
      <c r="L201">
        <f>F201*K201</f>
        <v>4.6999999999999999E-4</v>
      </c>
      <c r="M201" t="s">
        <v>77</v>
      </c>
      <c r="N201">
        <v>1</v>
      </c>
      <c r="O201">
        <f>IF(N201=5,I201,0)</f>
        <v>0</v>
      </c>
      <c r="Z201">
        <f>IF(AD201=0,J201,0)</f>
        <v>0</v>
      </c>
      <c r="AA201">
        <f>IF(AD201=15,J201,0)</f>
        <v>0</v>
      </c>
      <c r="AB201">
        <f>IF(AD201=21,J201,0)</f>
        <v>0</v>
      </c>
      <c r="AD201">
        <v>21</v>
      </c>
      <c r="AE201">
        <f>G201*AG201</f>
        <v>0</v>
      </c>
      <c r="AF201">
        <f>G201*(1-AG201)</f>
        <v>0</v>
      </c>
      <c r="AG201">
        <v>1</v>
      </c>
      <c r="AM201">
        <f>F201*AE201</f>
        <v>0</v>
      </c>
      <c r="AN201">
        <f>F201*AF201</f>
        <v>0</v>
      </c>
      <c r="AO201" t="s">
        <v>582</v>
      </c>
      <c r="AP201" t="s">
        <v>583</v>
      </c>
      <c r="AQ201" s="12" t="s">
        <v>50</v>
      </c>
    </row>
    <row r="202" spans="1:43" x14ac:dyDescent="0.2">
      <c r="A202" s="17"/>
      <c r="B202" s="18"/>
      <c r="C202" s="18"/>
      <c r="D202" s="19"/>
      <c r="E202" s="19"/>
      <c r="F202" s="19"/>
      <c r="G202" s="19"/>
      <c r="H202" s="59" t="s">
        <v>584</v>
      </c>
      <c r="I202" s="59"/>
      <c r="J202" s="19">
        <f>J8+J11+J20+J22+J26+J30+J47+J66+J80+J91+J103+J114+J117+J140+J157+J164+J173+J176+J178+J185+J188+J190+J193+J200</f>
        <v>0</v>
      </c>
      <c r="K202" s="19"/>
      <c r="L202" s="19"/>
      <c r="M202" s="19"/>
    </row>
    <row r="203" spans="1:43" x14ac:dyDescent="0.2">
      <c r="A203" s="20" t="s">
        <v>51</v>
      </c>
    </row>
    <row r="204" spans="1:43" ht="0" hidden="1" customHeight="1" x14ac:dyDescent="0.2">
      <c r="A204" s="60"/>
      <c r="B204" s="36"/>
      <c r="C204" s="36"/>
      <c r="D204" s="61"/>
      <c r="E204" s="61"/>
      <c r="F204" s="61"/>
      <c r="G204" s="61"/>
      <c r="H204" s="61"/>
      <c r="I204" s="61"/>
      <c r="J204" s="61"/>
      <c r="K204" s="61"/>
      <c r="L204" s="61"/>
      <c r="M204" s="61"/>
    </row>
  </sheetData>
  <sheetProtection formatCells="0" formatColumns="0" formatRows="0" insertColumns="0" insertRows="0" insertHyperlinks="0" deleteColumns="0" deleteRows="0" sort="0" autoFilter="0" pivotTables="0"/>
  <mergeCells count="46">
    <mergeCell ref="D168:M168"/>
    <mergeCell ref="D180:M180"/>
    <mergeCell ref="D192:M192"/>
    <mergeCell ref="H202:I202"/>
    <mergeCell ref="A204:M204"/>
    <mergeCell ref="D150:M150"/>
    <mergeCell ref="D154:M154"/>
    <mergeCell ref="D160:M160"/>
    <mergeCell ref="D163:M163"/>
    <mergeCell ref="D166:M166"/>
    <mergeCell ref="D124:M124"/>
    <mergeCell ref="D127:M127"/>
    <mergeCell ref="D134:M134"/>
    <mergeCell ref="D137:M137"/>
    <mergeCell ref="D142:M142"/>
    <mergeCell ref="D10:M10"/>
    <mergeCell ref="D13:M13"/>
    <mergeCell ref="D34:M34"/>
    <mergeCell ref="D119:M119"/>
    <mergeCell ref="D122:M122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Stavební rozpočet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04/2024 ZŠ F-M, J.z Poděbrad, bazén oprava- zaměstnanci, neocenéný s.p.</dc:title>
  <dc:subject/>
  <dc:creator>Verlag Dashőfer, s.r.o.</dc:creator>
  <cp:keywords/>
  <dc:description/>
  <cp:lastModifiedBy>Dan Jezer</cp:lastModifiedBy>
  <dcterms:created xsi:type="dcterms:W3CDTF">2024-02-08T10:20:23Z</dcterms:created>
  <dcterms:modified xsi:type="dcterms:W3CDTF">2024-02-08T10:23:24Z</dcterms:modified>
  <cp:category/>
</cp:coreProperties>
</file>